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Liprtova\Desktop\"/>
    </mc:Choice>
  </mc:AlternateContent>
  <bookViews>
    <workbookView xWindow="0" yWindow="0" windowWidth="0" windowHeight="0"/>
  </bookViews>
  <sheets>
    <sheet name="Rekapitulace stavby" sheetId="1" r:id="rId1"/>
    <sheet name="A.1.1 - Práce na přejezdu" sheetId="2" r:id="rId2"/>
    <sheet name="A.1.2 - Práce SSZT" sheetId="3" r:id="rId3"/>
    <sheet name="A.1.3 - Přeprava" sheetId="4" r:id="rId4"/>
    <sheet name="A.2.1 - Práce na přejezdu" sheetId="5" r:id="rId5"/>
    <sheet name="A.2.2 - Práce SSZT" sheetId="6" r:id="rId6"/>
    <sheet name="A.2.3 - Přeprava" sheetId="7" r:id="rId7"/>
    <sheet name="A.3.1 - Práce na přejezdu" sheetId="8" r:id="rId8"/>
    <sheet name="A.3.2 - Práce SSZT" sheetId="9" r:id="rId9"/>
    <sheet name="A.3.3 - Přeprava" sheetId="10" r:id="rId10"/>
    <sheet name="A.4.1 - Práce na přejezdu" sheetId="11" r:id="rId11"/>
    <sheet name="A.4.2 - Práce SSZT" sheetId="12" r:id="rId12"/>
    <sheet name="A.4.3 - Přeprava" sheetId="13" r:id="rId13"/>
    <sheet name="A.5.1 - Práce na přejezdu" sheetId="14" r:id="rId14"/>
    <sheet name="A.5.2 - Práce SSZT" sheetId="15" r:id="rId15"/>
    <sheet name="A.5.3 - Přeprava" sheetId="16" r:id="rId16"/>
    <sheet name="A.6.1 - Práce na přejezdu" sheetId="17" r:id="rId17"/>
    <sheet name="A.6.2 - Práce SSZT" sheetId="18" r:id="rId18"/>
    <sheet name="A.6.3 - Přeprava" sheetId="19" r:id="rId19"/>
    <sheet name="A.7.1 - Práce na přejezdu" sheetId="20" r:id="rId20"/>
    <sheet name="A.7.2 - Práce SSZT" sheetId="21" r:id="rId21"/>
    <sheet name="A.7.3 - Přeprava" sheetId="22" r:id="rId22"/>
    <sheet name="A.8.1 - Práce na přejezdu" sheetId="23" r:id="rId23"/>
    <sheet name="A.8.2 - Přeprava" sheetId="24" r:id="rId24"/>
    <sheet name="A.9 - VON" sheetId="25" r:id="rId25"/>
  </sheets>
  <definedNames>
    <definedName name="_xlnm.Print_Area" localSheetId="0">'Rekapitulace stavby'!$D$4:$AO$76,'Rekapitulace stavby'!$C$82:$AQ$127</definedName>
    <definedName name="_xlnm.Print_Titles" localSheetId="0">'Rekapitulace stavby'!$92:$92</definedName>
    <definedName name="_xlnm._FilterDatabase" localSheetId="1" hidden="1">'A.1.1 - Práce na přejezdu'!$C$119:$K$179</definedName>
    <definedName name="_xlnm.Print_Area" localSheetId="1">'A.1.1 - Práce na přejezdu'!$C$4:$J$76,'A.1.1 - Práce na přejezdu'!$C$82:$J$99,'A.1.1 - Práce na přejezdu'!$C$105:$K$179</definedName>
    <definedName name="_xlnm.Print_Titles" localSheetId="1">'A.1.1 - Práce na přejezdu'!$119:$119</definedName>
    <definedName name="_xlnm._FilterDatabase" localSheetId="2" hidden="1">'A.1.2 - Práce SSZT'!$C$119:$K$122</definedName>
    <definedName name="_xlnm.Print_Area" localSheetId="2">'A.1.2 - Práce SSZT'!$C$4:$J$76,'A.1.2 - Práce SSZT'!$C$82:$J$99,'A.1.2 - Práce SSZT'!$C$105:$K$122</definedName>
    <definedName name="_xlnm.Print_Titles" localSheetId="2">'A.1.2 - Práce SSZT'!$119:$119</definedName>
    <definedName name="_xlnm._FilterDatabase" localSheetId="3" hidden="1">'A.1.3 - Přeprava'!$C$119:$K$134</definedName>
    <definedName name="_xlnm.Print_Area" localSheetId="3">'A.1.3 - Přeprava'!$C$4:$J$76,'A.1.3 - Přeprava'!$C$82:$J$99,'A.1.3 - Přeprava'!$C$105:$K$134</definedName>
    <definedName name="_xlnm.Print_Titles" localSheetId="3">'A.1.3 - Přeprava'!$119:$119</definedName>
    <definedName name="_xlnm._FilterDatabase" localSheetId="4" hidden="1">'A.2.1 - Práce na přejezdu'!$C$119:$K$192</definedName>
    <definedName name="_xlnm.Print_Area" localSheetId="4">'A.2.1 - Práce na přejezdu'!$C$4:$J$76,'A.2.1 - Práce na přejezdu'!$C$82:$J$99,'A.2.1 - Práce na přejezdu'!$C$105:$K$192</definedName>
    <definedName name="_xlnm.Print_Titles" localSheetId="4">'A.2.1 - Práce na přejezdu'!$119:$119</definedName>
    <definedName name="_xlnm._FilterDatabase" localSheetId="5" hidden="1">'A.2.2 - Práce SSZT'!$C$119:$K$122</definedName>
    <definedName name="_xlnm.Print_Area" localSheetId="5">'A.2.2 - Práce SSZT'!$C$4:$J$76,'A.2.2 - Práce SSZT'!$C$82:$J$99,'A.2.2 - Práce SSZT'!$C$105:$K$122</definedName>
    <definedName name="_xlnm.Print_Titles" localSheetId="5">'A.2.2 - Práce SSZT'!$119:$119</definedName>
    <definedName name="_xlnm._FilterDatabase" localSheetId="6" hidden="1">'A.2.3 - Přeprava'!$C$119:$K$133</definedName>
    <definedName name="_xlnm.Print_Area" localSheetId="6">'A.2.3 - Přeprava'!$C$4:$J$76,'A.2.3 - Přeprava'!$C$82:$J$99,'A.2.3 - Přeprava'!$C$105:$K$133</definedName>
    <definedName name="_xlnm.Print_Titles" localSheetId="6">'A.2.3 - Přeprava'!$119:$119</definedName>
    <definedName name="_xlnm._FilterDatabase" localSheetId="7" hidden="1">'A.3.1 - Práce na přejezdu'!$C$119:$K$201</definedName>
    <definedName name="_xlnm.Print_Area" localSheetId="7">'A.3.1 - Práce na přejezdu'!$C$4:$J$76,'A.3.1 - Práce na přejezdu'!$C$82:$J$99,'A.3.1 - Práce na přejezdu'!$C$105:$K$201</definedName>
    <definedName name="_xlnm.Print_Titles" localSheetId="7">'A.3.1 - Práce na přejezdu'!$119:$119</definedName>
    <definedName name="_xlnm._FilterDatabase" localSheetId="8" hidden="1">'A.3.2 - Práce SSZT'!$C$119:$K$122</definedName>
    <definedName name="_xlnm.Print_Area" localSheetId="8">'A.3.2 - Práce SSZT'!$C$4:$J$76,'A.3.2 - Práce SSZT'!$C$82:$J$99,'A.3.2 - Práce SSZT'!$C$105:$K$122</definedName>
    <definedName name="_xlnm.Print_Titles" localSheetId="8">'A.3.2 - Práce SSZT'!$119:$119</definedName>
    <definedName name="_xlnm._FilterDatabase" localSheetId="9" hidden="1">'A.3.3 - Přeprava'!$C$119:$K$133</definedName>
    <definedName name="_xlnm.Print_Area" localSheetId="9">'A.3.3 - Přeprava'!$C$4:$J$76,'A.3.3 - Přeprava'!$C$82:$J$99,'A.3.3 - Přeprava'!$C$105:$K$133</definedName>
    <definedName name="_xlnm.Print_Titles" localSheetId="9">'A.3.3 - Přeprava'!$119:$119</definedName>
    <definedName name="_xlnm._FilterDatabase" localSheetId="10" hidden="1">'A.4.1 - Práce na přejezdu'!$C$119:$K$188</definedName>
    <definedName name="_xlnm.Print_Area" localSheetId="10">'A.4.1 - Práce na přejezdu'!$C$4:$J$76,'A.4.1 - Práce na přejezdu'!$C$82:$J$99,'A.4.1 - Práce na přejezdu'!$C$105:$K$188</definedName>
    <definedName name="_xlnm.Print_Titles" localSheetId="10">'A.4.1 - Práce na přejezdu'!$119:$119</definedName>
    <definedName name="_xlnm._FilterDatabase" localSheetId="11" hidden="1">'A.4.2 - Práce SSZT'!$C$119:$K$122</definedName>
    <definedName name="_xlnm.Print_Area" localSheetId="11">'A.4.2 - Práce SSZT'!$C$4:$J$76,'A.4.2 - Práce SSZT'!$C$82:$J$99,'A.4.2 - Práce SSZT'!$C$105:$K$122</definedName>
    <definedName name="_xlnm.Print_Titles" localSheetId="11">'A.4.2 - Práce SSZT'!$119:$119</definedName>
    <definedName name="_xlnm._FilterDatabase" localSheetId="12" hidden="1">'A.4.3 - Přeprava'!$C$119:$K$133</definedName>
    <definedName name="_xlnm.Print_Area" localSheetId="12">'A.4.3 - Přeprava'!$C$4:$J$76,'A.4.3 - Přeprava'!$C$82:$J$99,'A.4.3 - Přeprava'!$C$105:$K$133</definedName>
    <definedName name="_xlnm.Print_Titles" localSheetId="12">'A.4.3 - Přeprava'!$119:$119</definedName>
    <definedName name="_xlnm._FilterDatabase" localSheetId="13" hidden="1">'A.5.1 - Práce na přejezdu'!$C$119:$K$201</definedName>
    <definedName name="_xlnm.Print_Area" localSheetId="13">'A.5.1 - Práce na přejezdu'!$C$4:$J$76,'A.5.1 - Práce na přejezdu'!$C$82:$J$99,'A.5.1 - Práce na přejezdu'!$C$105:$K$201</definedName>
    <definedName name="_xlnm.Print_Titles" localSheetId="13">'A.5.1 - Práce na přejezdu'!$119:$119</definedName>
    <definedName name="_xlnm._FilterDatabase" localSheetId="14" hidden="1">'A.5.2 - Práce SSZT'!$C$119:$K$122</definedName>
    <definedName name="_xlnm.Print_Area" localSheetId="14">'A.5.2 - Práce SSZT'!$C$4:$J$76,'A.5.2 - Práce SSZT'!$C$82:$J$99,'A.5.2 - Práce SSZT'!$C$105:$K$122</definedName>
    <definedName name="_xlnm.Print_Titles" localSheetId="14">'A.5.2 - Práce SSZT'!$119:$119</definedName>
    <definedName name="_xlnm._FilterDatabase" localSheetId="15" hidden="1">'A.5.3 - Přeprava'!$C$119:$K$132</definedName>
    <definedName name="_xlnm.Print_Area" localSheetId="15">'A.5.3 - Přeprava'!$C$4:$J$76,'A.5.3 - Přeprava'!$C$82:$J$99,'A.5.3 - Přeprava'!$C$105:$K$132</definedName>
    <definedName name="_xlnm.Print_Titles" localSheetId="15">'A.5.3 - Přeprava'!$119:$119</definedName>
    <definedName name="_xlnm._FilterDatabase" localSheetId="16" hidden="1">'A.6.1 - Práce na přejezdu'!$C$119:$K$203</definedName>
    <definedName name="_xlnm.Print_Area" localSheetId="16">'A.6.1 - Práce na přejezdu'!$C$4:$J$76,'A.6.1 - Práce na přejezdu'!$C$82:$J$99,'A.6.1 - Práce na přejezdu'!$C$105:$K$203</definedName>
    <definedName name="_xlnm.Print_Titles" localSheetId="16">'A.6.1 - Práce na přejezdu'!$119:$119</definedName>
    <definedName name="_xlnm._FilterDatabase" localSheetId="17" hidden="1">'A.6.2 - Práce SSZT'!$C$119:$K$122</definedName>
    <definedName name="_xlnm.Print_Area" localSheetId="17">'A.6.2 - Práce SSZT'!$C$4:$J$76,'A.6.2 - Práce SSZT'!$C$82:$J$99,'A.6.2 - Práce SSZT'!$C$105:$K$122</definedName>
    <definedName name="_xlnm.Print_Titles" localSheetId="17">'A.6.2 - Práce SSZT'!$119:$119</definedName>
    <definedName name="_xlnm._FilterDatabase" localSheetId="18" hidden="1">'A.6.3 - Přeprava'!$C$119:$K$132</definedName>
    <definedName name="_xlnm.Print_Area" localSheetId="18">'A.6.3 - Přeprava'!$C$4:$J$76,'A.6.3 - Přeprava'!$C$82:$J$99,'A.6.3 - Přeprava'!$C$105:$K$132</definedName>
    <definedName name="_xlnm.Print_Titles" localSheetId="18">'A.6.3 - Přeprava'!$119:$119</definedName>
    <definedName name="_xlnm._FilterDatabase" localSheetId="19" hidden="1">'A.7.1 - Práce na přejezdu'!$C$119:$K$176</definedName>
    <definedName name="_xlnm.Print_Area" localSheetId="19">'A.7.1 - Práce na přejezdu'!$C$4:$J$76,'A.7.1 - Práce na přejezdu'!$C$82:$J$99,'A.7.1 - Práce na přejezdu'!$C$105:$K$176</definedName>
    <definedName name="_xlnm.Print_Titles" localSheetId="19">'A.7.1 - Práce na přejezdu'!$119:$119</definedName>
    <definedName name="_xlnm._FilterDatabase" localSheetId="20" hidden="1">'A.7.2 - Práce SSZT'!$C$119:$K$122</definedName>
    <definedName name="_xlnm.Print_Area" localSheetId="20">'A.7.2 - Práce SSZT'!$C$4:$J$76,'A.7.2 - Práce SSZT'!$C$82:$J$99,'A.7.2 - Práce SSZT'!$C$105:$K$122</definedName>
    <definedName name="_xlnm.Print_Titles" localSheetId="20">'A.7.2 - Práce SSZT'!$119:$119</definedName>
    <definedName name="_xlnm._FilterDatabase" localSheetId="21" hidden="1">'A.7.3 - Přeprava'!$C$119:$K$134</definedName>
    <definedName name="_xlnm.Print_Area" localSheetId="21">'A.7.3 - Přeprava'!$C$4:$J$76,'A.7.3 - Přeprava'!$C$82:$J$99,'A.7.3 - Přeprava'!$C$105:$K$134</definedName>
    <definedName name="_xlnm.Print_Titles" localSheetId="21">'A.7.3 - Přeprava'!$119:$119</definedName>
    <definedName name="_xlnm._FilterDatabase" localSheetId="22" hidden="1">'A.8.1 - Práce na přejezdu'!$C$119:$K$200</definedName>
    <definedName name="_xlnm.Print_Area" localSheetId="22">'A.8.1 - Práce na přejezdu'!$C$4:$J$76,'A.8.1 - Práce na přejezdu'!$C$82:$J$99,'A.8.1 - Práce na přejezdu'!$C$105:$K$200</definedName>
    <definedName name="_xlnm.Print_Titles" localSheetId="22">'A.8.1 - Práce na přejezdu'!$119:$119</definedName>
    <definedName name="_xlnm._FilterDatabase" localSheetId="23" hidden="1">'A.8.2 - Přeprava'!$C$119:$K$130</definedName>
    <definedName name="_xlnm.Print_Area" localSheetId="23">'A.8.2 - Přeprava'!$C$4:$J$76,'A.8.2 - Přeprava'!$C$82:$J$99,'A.8.2 - Přeprava'!$C$105:$K$130</definedName>
    <definedName name="_xlnm.Print_Titles" localSheetId="23">'A.8.2 - Přeprava'!$119:$119</definedName>
    <definedName name="_xlnm._FilterDatabase" localSheetId="24" hidden="1">'A.9 - VON'!$C$115:$K$135</definedName>
    <definedName name="_xlnm.Print_Area" localSheetId="24">'A.9 - VON'!$C$4:$J$76,'A.9 - VON'!$C$82:$J$97,'A.9 - VON'!$C$103:$K$135</definedName>
    <definedName name="_xlnm.Print_Titles" localSheetId="24">'A.9 - VON'!$115:$115</definedName>
  </definedNames>
  <calcPr/>
</workbook>
</file>

<file path=xl/calcChain.xml><?xml version="1.0" encoding="utf-8"?>
<calcChain xmlns="http://schemas.openxmlformats.org/spreadsheetml/2006/main">
  <c i="25" l="1" r="J37"/>
  <c r="J36"/>
  <c i="1" r="AY126"/>
  <c i="25" r="J35"/>
  <c i="1" r="AX126"/>
  <c i="25" r="BI128"/>
  <c r="BH128"/>
  <c r="BG128"/>
  <c r="BF128"/>
  <c r="T128"/>
  <c r="R128"/>
  <c r="P128"/>
  <c r="BI126"/>
  <c r="BH126"/>
  <c r="BG126"/>
  <c r="BF126"/>
  <c r="T126"/>
  <c r="R126"/>
  <c r="P126"/>
  <c r="BI123"/>
  <c r="BH123"/>
  <c r="BG123"/>
  <c r="BF123"/>
  <c r="T123"/>
  <c r="R123"/>
  <c r="P123"/>
  <c r="BI121"/>
  <c r="BH121"/>
  <c r="BG121"/>
  <c r="BF121"/>
  <c r="T121"/>
  <c r="R121"/>
  <c r="P121"/>
  <c r="BI119"/>
  <c r="BH119"/>
  <c r="BG119"/>
  <c r="BF119"/>
  <c r="T119"/>
  <c r="R119"/>
  <c r="P119"/>
  <c r="BI117"/>
  <c r="BH117"/>
  <c r="BG117"/>
  <c r="BF117"/>
  <c r="T117"/>
  <c r="R117"/>
  <c r="P117"/>
  <c r="J113"/>
  <c r="F112"/>
  <c r="F110"/>
  <c r="E108"/>
  <c r="J92"/>
  <c r="F91"/>
  <c r="F89"/>
  <c r="E87"/>
  <c r="J21"/>
  <c r="E21"/>
  <c r="J112"/>
  <c r="J20"/>
  <c r="J18"/>
  <c r="E18"/>
  <c r="F92"/>
  <c r="J17"/>
  <c r="J12"/>
  <c r="J110"/>
  <c r="E7"/>
  <c r="E106"/>
  <c i="24" r="T120"/>
  <c r="P120"/>
  <c i="1" r="AU125"/>
  <c i="24" r="J39"/>
  <c r="J38"/>
  <c i="1" r="AY125"/>
  <c i="24" r="J37"/>
  <c i="1" r="AX125"/>
  <c i="24" r="BI129"/>
  <c r="BH129"/>
  <c r="BG129"/>
  <c r="BF129"/>
  <c r="T129"/>
  <c r="R129"/>
  <c r="P129"/>
  <c r="BI126"/>
  <c r="BH126"/>
  <c r="BG126"/>
  <c r="BF126"/>
  <c r="T126"/>
  <c r="R126"/>
  <c r="P126"/>
  <c r="BI124"/>
  <c r="BH124"/>
  <c r="BG124"/>
  <c r="BF124"/>
  <c r="T124"/>
  <c r="R124"/>
  <c r="P124"/>
  <c r="BI121"/>
  <c r="BH121"/>
  <c r="BG121"/>
  <c r="BF121"/>
  <c r="T121"/>
  <c r="R121"/>
  <c r="P121"/>
  <c r="J117"/>
  <c r="F116"/>
  <c r="F114"/>
  <c r="E112"/>
  <c r="J94"/>
  <c r="F93"/>
  <c r="F91"/>
  <c r="E89"/>
  <c r="J23"/>
  <c r="E23"/>
  <c r="J93"/>
  <c r="J22"/>
  <c r="J20"/>
  <c r="E20"/>
  <c r="F117"/>
  <c r="J19"/>
  <c r="J14"/>
  <c r="J114"/>
  <c r="E7"/>
  <c r="E108"/>
  <c i="23" r="J39"/>
  <c r="J38"/>
  <c i="1" r="AY124"/>
  <c i="23" r="J37"/>
  <c i="1" r="AX124"/>
  <c i="23" r="BI200"/>
  <c r="BH200"/>
  <c r="BG200"/>
  <c r="BF200"/>
  <c r="T200"/>
  <c r="R200"/>
  <c r="P200"/>
  <c r="BI198"/>
  <c r="BH198"/>
  <c r="BG198"/>
  <c r="BF198"/>
  <c r="T198"/>
  <c r="R198"/>
  <c r="P198"/>
  <c r="BI196"/>
  <c r="BH196"/>
  <c r="BG196"/>
  <c r="BF196"/>
  <c r="T196"/>
  <c r="R196"/>
  <c r="P196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89"/>
  <c r="BH189"/>
  <c r="BG189"/>
  <c r="BF189"/>
  <c r="T189"/>
  <c r="R189"/>
  <c r="P189"/>
  <c r="BI187"/>
  <c r="BH187"/>
  <c r="BG187"/>
  <c r="BF187"/>
  <c r="T187"/>
  <c r="R187"/>
  <c r="P187"/>
  <c r="BI186"/>
  <c r="BH186"/>
  <c r="BG186"/>
  <c r="BF186"/>
  <c r="T186"/>
  <c r="R186"/>
  <c r="P186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8"/>
  <c r="BH178"/>
  <c r="BG178"/>
  <c r="BF178"/>
  <c r="T178"/>
  <c r="R178"/>
  <c r="P178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0"/>
  <c r="BH150"/>
  <c r="BG150"/>
  <c r="BF150"/>
  <c r="T150"/>
  <c r="R150"/>
  <c r="P150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1"/>
  <c r="BH141"/>
  <c r="BG141"/>
  <c r="BF141"/>
  <c r="T141"/>
  <c r="R141"/>
  <c r="P141"/>
  <c r="BI139"/>
  <c r="BH139"/>
  <c r="BG139"/>
  <c r="BF139"/>
  <c r="T139"/>
  <c r="R139"/>
  <c r="P139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0"/>
  <c r="BH130"/>
  <c r="BG130"/>
  <c r="BF130"/>
  <c r="T130"/>
  <c r="R130"/>
  <c r="P130"/>
  <c r="BI125"/>
  <c r="BH125"/>
  <c r="BG125"/>
  <c r="BF125"/>
  <c r="T125"/>
  <c r="R125"/>
  <c r="P125"/>
  <c r="BI121"/>
  <c r="BH121"/>
  <c r="BG121"/>
  <c r="BF121"/>
  <c r="T121"/>
  <c r="R121"/>
  <c r="P121"/>
  <c r="J117"/>
  <c r="F116"/>
  <c r="F114"/>
  <c r="E112"/>
  <c r="J94"/>
  <c r="F93"/>
  <c r="F91"/>
  <c r="E89"/>
  <c r="J23"/>
  <c r="E23"/>
  <c r="J93"/>
  <c r="J22"/>
  <c r="J20"/>
  <c r="E20"/>
  <c r="F117"/>
  <c r="J19"/>
  <c r="J14"/>
  <c r="J114"/>
  <c r="E7"/>
  <c r="E108"/>
  <c i="22" r="J39"/>
  <c r="J38"/>
  <c i="1" r="AY122"/>
  <c i="22" r="J37"/>
  <c i="1" r="AX122"/>
  <c i="22" r="BI132"/>
  <c r="BH132"/>
  <c r="BG132"/>
  <c r="BF132"/>
  <c r="T132"/>
  <c r="R132"/>
  <c r="P132"/>
  <c r="BI129"/>
  <c r="BH129"/>
  <c r="BG129"/>
  <c r="BF129"/>
  <c r="T129"/>
  <c r="R129"/>
  <c r="P129"/>
  <c r="BI127"/>
  <c r="BH127"/>
  <c r="BG127"/>
  <c r="BF127"/>
  <c r="T127"/>
  <c r="R127"/>
  <c r="P127"/>
  <c r="BI124"/>
  <c r="BH124"/>
  <c r="BG124"/>
  <c r="BF124"/>
  <c r="T124"/>
  <c r="R124"/>
  <c r="P124"/>
  <c r="BI121"/>
  <c r="BH121"/>
  <c r="BG121"/>
  <c r="BF121"/>
  <c r="T121"/>
  <c r="R121"/>
  <c r="P121"/>
  <c r="J117"/>
  <c r="F116"/>
  <c r="F114"/>
  <c r="E112"/>
  <c r="J94"/>
  <c r="F93"/>
  <c r="F91"/>
  <c r="E89"/>
  <c r="J23"/>
  <c r="E23"/>
  <c r="J116"/>
  <c r="J22"/>
  <c r="J20"/>
  <c r="E20"/>
  <c r="F94"/>
  <c r="J19"/>
  <c r="J14"/>
  <c r="J91"/>
  <c r="E7"/>
  <c r="E108"/>
  <c i="21" r="J39"/>
  <c r="J38"/>
  <c i="1" r="AY121"/>
  <c i="21" r="J37"/>
  <c i="1" r="AX121"/>
  <c i="21" r="BI122"/>
  <c r="BH122"/>
  <c r="BG122"/>
  <c r="BF122"/>
  <c r="T122"/>
  <c r="R122"/>
  <c r="P122"/>
  <c r="BI121"/>
  <c r="BH121"/>
  <c r="BG121"/>
  <c r="BF121"/>
  <c r="T121"/>
  <c r="R121"/>
  <c r="P121"/>
  <c r="J117"/>
  <c r="F116"/>
  <c r="F114"/>
  <c r="E112"/>
  <c r="J94"/>
  <c r="F93"/>
  <c r="F91"/>
  <c r="E89"/>
  <c r="J23"/>
  <c r="E23"/>
  <c r="J116"/>
  <c r="J22"/>
  <c r="J20"/>
  <c r="E20"/>
  <c r="F117"/>
  <c r="J19"/>
  <c r="J14"/>
  <c r="J114"/>
  <c r="E7"/>
  <c r="E108"/>
  <c i="1" r="AX120"/>
  <c i="20" r="J39"/>
  <c r="J38"/>
  <c i="1" r="AY120"/>
  <c i="20" r="J37"/>
  <c r="BI175"/>
  <c r="BH175"/>
  <c r="BG175"/>
  <c r="BF175"/>
  <c r="T175"/>
  <c r="R175"/>
  <c r="P175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4"/>
  <c r="BH154"/>
  <c r="BG154"/>
  <c r="BF154"/>
  <c r="T154"/>
  <c r="R154"/>
  <c r="P154"/>
  <c r="BI151"/>
  <c r="BH151"/>
  <c r="BG151"/>
  <c r="BF151"/>
  <c r="T151"/>
  <c r="R151"/>
  <c r="P151"/>
  <c r="BI148"/>
  <c r="BH148"/>
  <c r="BG148"/>
  <c r="BF148"/>
  <c r="T148"/>
  <c r="R148"/>
  <c r="P148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39"/>
  <c r="BH139"/>
  <c r="BG139"/>
  <c r="BF139"/>
  <c r="T139"/>
  <c r="R139"/>
  <c r="P139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3"/>
  <c r="BH123"/>
  <c r="BG123"/>
  <c r="BF123"/>
  <c r="T123"/>
  <c r="R123"/>
  <c r="P123"/>
  <c r="BI121"/>
  <c r="BH121"/>
  <c r="BG121"/>
  <c r="BF121"/>
  <c r="T121"/>
  <c r="R121"/>
  <c r="P121"/>
  <c r="J117"/>
  <c r="F116"/>
  <c r="F114"/>
  <c r="E112"/>
  <c r="J94"/>
  <c r="F93"/>
  <c r="F91"/>
  <c r="E89"/>
  <c r="J23"/>
  <c r="E23"/>
  <c r="J93"/>
  <c r="J22"/>
  <c r="J20"/>
  <c r="E20"/>
  <c r="F94"/>
  <c r="J19"/>
  <c r="J14"/>
  <c r="J114"/>
  <c r="E7"/>
  <c r="E108"/>
  <c i="19" r="J39"/>
  <c r="J38"/>
  <c i="1" r="AY118"/>
  <c i="19" r="J37"/>
  <c i="1" r="AX118"/>
  <c i="19" r="BI130"/>
  <c r="BH130"/>
  <c r="BG130"/>
  <c r="BF130"/>
  <c r="T130"/>
  <c r="R130"/>
  <c r="P130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J117"/>
  <c r="F116"/>
  <c r="F114"/>
  <c r="E112"/>
  <c r="J94"/>
  <c r="F93"/>
  <c r="F91"/>
  <c r="E89"/>
  <c r="J23"/>
  <c r="E23"/>
  <c r="J116"/>
  <c r="J22"/>
  <c r="J20"/>
  <c r="E20"/>
  <c r="F117"/>
  <c r="J19"/>
  <c r="J14"/>
  <c r="J91"/>
  <c r="E7"/>
  <c r="E85"/>
  <c i="18" r="J39"/>
  <c r="J38"/>
  <c i="1" r="AY117"/>
  <c i="18" r="J37"/>
  <c i="1" r="AX117"/>
  <c i="18" r="BI122"/>
  <c r="BH122"/>
  <c r="BG122"/>
  <c r="BF122"/>
  <c r="T122"/>
  <c r="R122"/>
  <c r="P122"/>
  <c r="BI121"/>
  <c r="BH121"/>
  <c r="BG121"/>
  <c r="BF121"/>
  <c r="T121"/>
  <c r="R121"/>
  <c r="P121"/>
  <c r="J117"/>
  <c r="F116"/>
  <c r="F114"/>
  <c r="E112"/>
  <c r="J94"/>
  <c r="F93"/>
  <c r="F91"/>
  <c r="E89"/>
  <c r="J23"/>
  <c r="E23"/>
  <c r="J116"/>
  <c r="J22"/>
  <c r="J20"/>
  <c r="E20"/>
  <c r="F117"/>
  <c r="J19"/>
  <c r="J14"/>
  <c r="J114"/>
  <c r="E7"/>
  <c r="E108"/>
  <c i="17" r="J39"/>
  <c r="J38"/>
  <c i="1" r="AY116"/>
  <c i="17" r="J37"/>
  <c i="1" r="AX116"/>
  <c i="17" r="BI201"/>
  <c r="BH201"/>
  <c r="BG201"/>
  <c r="BF201"/>
  <c r="T201"/>
  <c r="R201"/>
  <c r="P201"/>
  <c r="BI200"/>
  <c r="BH200"/>
  <c r="BG200"/>
  <c r="BF200"/>
  <c r="T200"/>
  <c r="R200"/>
  <c r="P200"/>
  <c r="BI198"/>
  <c r="BH198"/>
  <c r="BG198"/>
  <c r="BF198"/>
  <c r="T198"/>
  <c r="R198"/>
  <c r="P198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8"/>
  <c r="BH188"/>
  <c r="BG188"/>
  <c r="BF188"/>
  <c r="T188"/>
  <c r="R188"/>
  <c r="P188"/>
  <c r="BI182"/>
  <c r="BH182"/>
  <c r="BG182"/>
  <c r="BF182"/>
  <c r="T182"/>
  <c r="R182"/>
  <c r="P182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0"/>
  <c r="BH160"/>
  <c r="BG160"/>
  <c r="BF160"/>
  <c r="T160"/>
  <c r="R160"/>
  <c r="P160"/>
  <c r="BI157"/>
  <c r="BH157"/>
  <c r="BG157"/>
  <c r="BF157"/>
  <c r="T157"/>
  <c r="R157"/>
  <c r="P157"/>
  <c r="BI156"/>
  <c r="BH156"/>
  <c r="BG156"/>
  <c r="BF156"/>
  <c r="T156"/>
  <c r="R156"/>
  <c r="P156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1"/>
  <c r="BH141"/>
  <c r="BG141"/>
  <c r="BF141"/>
  <c r="T141"/>
  <c r="R141"/>
  <c r="P141"/>
  <c r="BI138"/>
  <c r="BH138"/>
  <c r="BG138"/>
  <c r="BF138"/>
  <c r="T138"/>
  <c r="R138"/>
  <c r="P138"/>
  <c r="BI136"/>
  <c r="BH136"/>
  <c r="BG136"/>
  <c r="BF136"/>
  <c r="T136"/>
  <c r="R136"/>
  <c r="P136"/>
  <c r="BI131"/>
  <c r="BH131"/>
  <c r="BG131"/>
  <c r="BF131"/>
  <c r="T131"/>
  <c r="R131"/>
  <c r="P131"/>
  <c r="BI129"/>
  <c r="BH129"/>
  <c r="BG129"/>
  <c r="BF129"/>
  <c r="T129"/>
  <c r="R129"/>
  <c r="P129"/>
  <c r="BI128"/>
  <c r="BH128"/>
  <c r="BG128"/>
  <c r="BF128"/>
  <c r="T128"/>
  <c r="R128"/>
  <c r="P128"/>
  <c r="BI126"/>
  <c r="BH126"/>
  <c r="BG126"/>
  <c r="BF126"/>
  <c r="T126"/>
  <c r="R126"/>
  <c r="P126"/>
  <c r="BI123"/>
  <c r="BH123"/>
  <c r="BG123"/>
  <c r="BF123"/>
  <c r="T123"/>
  <c r="R123"/>
  <c r="P123"/>
  <c r="BI121"/>
  <c r="BH121"/>
  <c r="BG121"/>
  <c r="BF121"/>
  <c r="T121"/>
  <c r="R121"/>
  <c r="P121"/>
  <c r="J117"/>
  <c r="F116"/>
  <c r="F114"/>
  <c r="E112"/>
  <c r="J94"/>
  <c r="F93"/>
  <c r="F91"/>
  <c r="E89"/>
  <c r="J23"/>
  <c r="E23"/>
  <c r="J93"/>
  <c r="J22"/>
  <c r="J20"/>
  <c r="E20"/>
  <c r="F117"/>
  <c r="J19"/>
  <c r="J14"/>
  <c r="J91"/>
  <c r="E7"/>
  <c r="E85"/>
  <c i="16" r="J39"/>
  <c r="J38"/>
  <c i="1" r="AY114"/>
  <c i="16" r="J37"/>
  <c i="1" r="AX114"/>
  <c i="16"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3"/>
  <c r="BH123"/>
  <c r="BG123"/>
  <c r="BF123"/>
  <c r="T123"/>
  <c r="R123"/>
  <c r="P123"/>
  <c r="BI121"/>
  <c r="BH121"/>
  <c r="BG121"/>
  <c r="BF121"/>
  <c r="T121"/>
  <c r="R121"/>
  <c r="P121"/>
  <c r="J117"/>
  <c r="F116"/>
  <c r="F114"/>
  <c r="E112"/>
  <c r="J94"/>
  <c r="F93"/>
  <c r="F91"/>
  <c r="E89"/>
  <c r="J23"/>
  <c r="E23"/>
  <c r="J116"/>
  <c r="J22"/>
  <c r="J20"/>
  <c r="E20"/>
  <c r="F117"/>
  <c r="J19"/>
  <c r="J14"/>
  <c r="J114"/>
  <c r="E7"/>
  <c r="E85"/>
  <c i="15" r="J39"/>
  <c r="J38"/>
  <c i="1" r="AY113"/>
  <c i="15" r="J37"/>
  <c i="1" r="AX113"/>
  <c i="15" r="BI122"/>
  <c r="BH122"/>
  <c r="BG122"/>
  <c r="BF122"/>
  <c r="T122"/>
  <c r="R122"/>
  <c r="P122"/>
  <c r="BI121"/>
  <c r="BH121"/>
  <c r="BG121"/>
  <c r="BF121"/>
  <c r="T121"/>
  <c r="R121"/>
  <c r="P121"/>
  <c r="J117"/>
  <c r="F116"/>
  <c r="F114"/>
  <c r="E112"/>
  <c r="J94"/>
  <c r="F93"/>
  <c r="F91"/>
  <c r="E89"/>
  <c r="J23"/>
  <c r="E23"/>
  <c r="J93"/>
  <c r="J22"/>
  <c r="J20"/>
  <c r="E20"/>
  <c r="F117"/>
  <c r="J19"/>
  <c r="J14"/>
  <c r="J114"/>
  <c r="E7"/>
  <c r="E108"/>
  <c i="14" r="J39"/>
  <c r="J38"/>
  <c i="1" r="AY112"/>
  <c i="14" r="J37"/>
  <c i="1" r="AX112"/>
  <c i="14"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89"/>
  <c r="BH189"/>
  <c r="BG189"/>
  <c r="BF189"/>
  <c r="T189"/>
  <c r="R189"/>
  <c r="P189"/>
  <c r="BI187"/>
  <c r="BH187"/>
  <c r="BG187"/>
  <c r="BF187"/>
  <c r="T187"/>
  <c r="R187"/>
  <c r="P187"/>
  <c r="BI183"/>
  <c r="BH183"/>
  <c r="BG183"/>
  <c r="BF183"/>
  <c r="T183"/>
  <c r="R183"/>
  <c r="P183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61"/>
  <c r="BH161"/>
  <c r="BG161"/>
  <c r="BF161"/>
  <c r="T161"/>
  <c r="R161"/>
  <c r="P161"/>
  <c r="BI159"/>
  <c r="BH159"/>
  <c r="BG159"/>
  <c r="BF159"/>
  <c r="T159"/>
  <c r="R159"/>
  <c r="P159"/>
  <c r="BI154"/>
  <c r="BH154"/>
  <c r="BG154"/>
  <c r="BF154"/>
  <c r="T154"/>
  <c r="R154"/>
  <c r="P154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5"/>
  <c r="BH145"/>
  <c r="BG145"/>
  <c r="BF145"/>
  <c r="T145"/>
  <c r="R145"/>
  <c r="P145"/>
  <c r="BI142"/>
  <c r="BH142"/>
  <c r="BG142"/>
  <c r="BF142"/>
  <c r="T142"/>
  <c r="R142"/>
  <c r="P142"/>
  <c r="BI140"/>
  <c r="BH140"/>
  <c r="BG140"/>
  <c r="BF140"/>
  <c r="T140"/>
  <c r="R140"/>
  <c r="P140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8"/>
  <c r="BH128"/>
  <c r="BG128"/>
  <c r="BF128"/>
  <c r="T128"/>
  <c r="R128"/>
  <c r="P128"/>
  <c r="BI123"/>
  <c r="BH123"/>
  <c r="BG123"/>
  <c r="BF123"/>
  <c r="T123"/>
  <c r="R123"/>
  <c r="P123"/>
  <c r="BI121"/>
  <c r="BH121"/>
  <c r="BG121"/>
  <c r="BF121"/>
  <c r="T121"/>
  <c r="R121"/>
  <c r="P121"/>
  <c r="J117"/>
  <c r="F116"/>
  <c r="F114"/>
  <c r="E112"/>
  <c r="J94"/>
  <c r="F93"/>
  <c r="F91"/>
  <c r="E89"/>
  <c r="J23"/>
  <c r="E23"/>
  <c r="J116"/>
  <c r="J22"/>
  <c r="J20"/>
  <c r="E20"/>
  <c r="F117"/>
  <c r="J19"/>
  <c r="J14"/>
  <c r="J91"/>
  <c r="E7"/>
  <c r="E108"/>
  <c i="13" r="J39"/>
  <c r="J38"/>
  <c i="1" r="AY110"/>
  <c i="13" r="J37"/>
  <c i="1" r="AX110"/>
  <c i="13" r="BI132"/>
  <c r="BH132"/>
  <c r="BG132"/>
  <c r="BF132"/>
  <c r="T132"/>
  <c r="R132"/>
  <c r="P132"/>
  <c r="BI130"/>
  <c r="BH130"/>
  <c r="BG130"/>
  <c r="BF130"/>
  <c r="T130"/>
  <c r="R130"/>
  <c r="P130"/>
  <c r="BI127"/>
  <c r="BH127"/>
  <c r="BG127"/>
  <c r="BF127"/>
  <c r="T127"/>
  <c r="R127"/>
  <c r="P127"/>
  <c r="BI124"/>
  <c r="BH124"/>
  <c r="BG124"/>
  <c r="BF124"/>
  <c r="T124"/>
  <c r="R124"/>
  <c r="P124"/>
  <c r="BI121"/>
  <c r="BH121"/>
  <c r="BG121"/>
  <c r="BF121"/>
  <c r="T121"/>
  <c r="R121"/>
  <c r="P121"/>
  <c r="J117"/>
  <c r="F116"/>
  <c r="F114"/>
  <c r="E112"/>
  <c r="J94"/>
  <c r="F93"/>
  <c r="F91"/>
  <c r="E89"/>
  <c r="J23"/>
  <c r="E23"/>
  <c r="J93"/>
  <c r="J22"/>
  <c r="J20"/>
  <c r="E20"/>
  <c r="F117"/>
  <c r="J19"/>
  <c r="J14"/>
  <c r="J114"/>
  <c r="E7"/>
  <c r="E85"/>
  <c i="12" r="J39"/>
  <c r="J38"/>
  <c i="1" r="AY109"/>
  <c i="12" r="J37"/>
  <c i="1" r="AX109"/>
  <c i="12" r="BI122"/>
  <c r="BH122"/>
  <c r="BG122"/>
  <c r="BF122"/>
  <c r="T122"/>
  <c r="R122"/>
  <c r="P122"/>
  <c r="BI121"/>
  <c r="BH121"/>
  <c r="BG121"/>
  <c r="BF121"/>
  <c r="T121"/>
  <c r="R121"/>
  <c r="P121"/>
  <c r="P120"/>
  <c i="1" r="AU109"/>
  <c i="12" r="J117"/>
  <c r="F116"/>
  <c r="F114"/>
  <c r="E112"/>
  <c r="J94"/>
  <c r="F93"/>
  <c r="F91"/>
  <c r="E89"/>
  <c r="J23"/>
  <c r="E23"/>
  <c r="J116"/>
  <c r="J22"/>
  <c r="J20"/>
  <c r="E20"/>
  <c r="F117"/>
  <c r="J19"/>
  <c r="J14"/>
  <c r="J114"/>
  <c r="E7"/>
  <c r="E108"/>
  <c i="11" r="J39"/>
  <c r="J38"/>
  <c i="1" r="AY108"/>
  <c i="11" r="J37"/>
  <c i="1" r="AX108"/>
  <c i="11"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0"/>
  <c r="BH180"/>
  <c r="BG180"/>
  <c r="BF180"/>
  <c r="T180"/>
  <c r="R180"/>
  <c r="P180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71"/>
  <c r="BH171"/>
  <c r="BG171"/>
  <c r="BF171"/>
  <c r="T171"/>
  <c r="R171"/>
  <c r="P171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3"/>
  <c r="BH163"/>
  <c r="BG163"/>
  <c r="BF163"/>
  <c r="T163"/>
  <c r="R163"/>
  <c r="P163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8"/>
  <c r="BH148"/>
  <c r="BG148"/>
  <c r="BF148"/>
  <c r="T148"/>
  <c r="R148"/>
  <c r="P148"/>
  <c r="BI145"/>
  <c r="BH145"/>
  <c r="BG145"/>
  <c r="BF145"/>
  <c r="T145"/>
  <c r="R145"/>
  <c r="P145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3"/>
  <c r="BH123"/>
  <c r="BG123"/>
  <c r="BF123"/>
  <c r="T123"/>
  <c r="R123"/>
  <c r="P123"/>
  <c r="BI121"/>
  <c r="BH121"/>
  <c r="BG121"/>
  <c r="BF121"/>
  <c r="T121"/>
  <c r="R121"/>
  <c r="P121"/>
  <c r="J117"/>
  <c r="F116"/>
  <c r="F114"/>
  <c r="E112"/>
  <c r="J94"/>
  <c r="F93"/>
  <c r="F91"/>
  <c r="E89"/>
  <c r="J23"/>
  <c r="E23"/>
  <c r="J116"/>
  <c r="J22"/>
  <c r="J20"/>
  <c r="E20"/>
  <c r="F94"/>
  <c r="J19"/>
  <c r="J14"/>
  <c r="J91"/>
  <c r="E7"/>
  <c r="E85"/>
  <c i="10" r="J39"/>
  <c r="J38"/>
  <c i="1" r="AY106"/>
  <c i="10" r="J37"/>
  <c i="1" r="AX106"/>
  <c i="10" r="BI132"/>
  <c r="BH132"/>
  <c r="BG132"/>
  <c r="BF132"/>
  <c r="T132"/>
  <c r="R132"/>
  <c r="P132"/>
  <c r="BI130"/>
  <c r="BH130"/>
  <c r="BG130"/>
  <c r="BF130"/>
  <c r="T130"/>
  <c r="R130"/>
  <c r="P130"/>
  <c r="BI127"/>
  <c r="BH127"/>
  <c r="BG127"/>
  <c r="BF127"/>
  <c r="T127"/>
  <c r="R127"/>
  <c r="P127"/>
  <c r="BI124"/>
  <c r="BH124"/>
  <c r="BG124"/>
  <c r="BF124"/>
  <c r="T124"/>
  <c r="R124"/>
  <c r="P124"/>
  <c r="BI121"/>
  <c r="BH121"/>
  <c r="BG121"/>
  <c r="BF121"/>
  <c r="T121"/>
  <c r="R121"/>
  <c r="P121"/>
  <c r="J117"/>
  <c r="F116"/>
  <c r="F114"/>
  <c r="E112"/>
  <c r="J94"/>
  <c r="F93"/>
  <c r="F91"/>
  <c r="E89"/>
  <c r="J23"/>
  <c r="E23"/>
  <c r="J93"/>
  <c r="J22"/>
  <c r="J20"/>
  <c r="E20"/>
  <c r="F117"/>
  <c r="J19"/>
  <c r="J14"/>
  <c r="J91"/>
  <c r="E7"/>
  <c r="E85"/>
  <c i="9" r="J39"/>
  <c r="J38"/>
  <c i="1" r="AY105"/>
  <c i="9" r="J37"/>
  <c i="1" r="AX105"/>
  <c i="9" r="BI122"/>
  <c r="BH122"/>
  <c r="BG122"/>
  <c r="BF122"/>
  <c r="T122"/>
  <c r="R122"/>
  <c r="P122"/>
  <c r="BI121"/>
  <c r="BH121"/>
  <c r="BG121"/>
  <c r="BF121"/>
  <c r="T121"/>
  <c r="R121"/>
  <c r="P121"/>
  <c r="J117"/>
  <c r="F116"/>
  <c r="F114"/>
  <c r="E112"/>
  <c r="J94"/>
  <c r="F93"/>
  <c r="F91"/>
  <c r="E89"/>
  <c r="J23"/>
  <c r="E23"/>
  <c r="J93"/>
  <c r="J22"/>
  <c r="J20"/>
  <c r="E20"/>
  <c r="F117"/>
  <c r="J19"/>
  <c r="J14"/>
  <c r="J114"/>
  <c r="E7"/>
  <c r="E85"/>
  <c i="8" r="J39"/>
  <c r="J38"/>
  <c i="1" r="AY104"/>
  <c i="8" r="J37"/>
  <c i="1" r="AX104"/>
  <c i="8" r="BI198"/>
  <c r="BH198"/>
  <c r="BG198"/>
  <c r="BF198"/>
  <c r="T198"/>
  <c r="R198"/>
  <c r="P198"/>
  <c r="BI196"/>
  <c r="BH196"/>
  <c r="BG196"/>
  <c r="BF196"/>
  <c r="T196"/>
  <c r="R196"/>
  <c r="P196"/>
  <c r="BI194"/>
  <c r="BH194"/>
  <c r="BG194"/>
  <c r="BF194"/>
  <c r="T194"/>
  <c r="R194"/>
  <c r="P194"/>
  <c r="BI192"/>
  <c r="BH192"/>
  <c r="BG192"/>
  <c r="BF192"/>
  <c r="T192"/>
  <c r="R192"/>
  <c r="P192"/>
  <c r="BI190"/>
  <c r="BH190"/>
  <c r="BG190"/>
  <c r="BF190"/>
  <c r="T190"/>
  <c r="R190"/>
  <c r="P190"/>
  <c r="BI189"/>
  <c r="BH189"/>
  <c r="BG189"/>
  <c r="BF189"/>
  <c r="T189"/>
  <c r="R189"/>
  <c r="P189"/>
  <c r="BI187"/>
  <c r="BH187"/>
  <c r="BG187"/>
  <c r="BF187"/>
  <c r="T187"/>
  <c r="R187"/>
  <c r="P187"/>
  <c r="BI185"/>
  <c r="BH185"/>
  <c r="BG185"/>
  <c r="BF185"/>
  <c r="T185"/>
  <c r="R185"/>
  <c r="P185"/>
  <c r="BI183"/>
  <c r="BH183"/>
  <c r="BG183"/>
  <c r="BF183"/>
  <c r="T183"/>
  <c r="R183"/>
  <c r="P183"/>
  <c r="BI181"/>
  <c r="BH181"/>
  <c r="BG181"/>
  <c r="BF181"/>
  <c r="T181"/>
  <c r="R181"/>
  <c r="P181"/>
  <c r="BI179"/>
  <c r="BH179"/>
  <c r="BG179"/>
  <c r="BF179"/>
  <c r="T179"/>
  <c r="R179"/>
  <c r="P179"/>
  <c r="BI177"/>
  <c r="BH177"/>
  <c r="BG177"/>
  <c r="BF177"/>
  <c r="T177"/>
  <c r="R177"/>
  <c r="P177"/>
  <c r="BI175"/>
  <c r="BH175"/>
  <c r="BG175"/>
  <c r="BF175"/>
  <c r="T175"/>
  <c r="R175"/>
  <c r="P175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2"/>
  <c r="BH162"/>
  <c r="BG162"/>
  <c r="BF162"/>
  <c r="T162"/>
  <c r="R162"/>
  <c r="P162"/>
  <c r="BI160"/>
  <c r="BH160"/>
  <c r="BG160"/>
  <c r="BF160"/>
  <c r="T160"/>
  <c r="R160"/>
  <c r="P160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3"/>
  <c r="BH153"/>
  <c r="BG153"/>
  <c r="BF153"/>
  <c r="T153"/>
  <c r="R153"/>
  <c r="P153"/>
  <c r="BI150"/>
  <c r="BH150"/>
  <c r="BG150"/>
  <c r="BF150"/>
  <c r="T150"/>
  <c r="R150"/>
  <c r="P150"/>
  <c r="BI149"/>
  <c r="BH149"/>
  <c r="BG149"/>
  <c r="BF149"/>
  <c r="T149"/>
  <c r="R149"/>
  <c r="P149"/>
  <c r="BI147"/>
  <c r="BH147"/>
  <c r="BG147"/>
  <c r="BF147"/>
  <c r="T147"/>
  <c r="R147"/>
  <c r="P147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3"/>
  <c r="BH133"/>
  <c r="BG133"/>
  <c r="BF133"/>
  <c r="T133"/>
  <c r="R133"/>
  <c r="P133"/>
  <c r="BI128"/>
  <c r="BH128"/>
  <c r="BG128"/>
  <c r="BF128"/>
  <c r="T128"/>
  <c r="R128"/>
  <c r="P128"/>
  <c r="BI123"/>
  <c r="BH123"/>
  <c r="BG123"/>
  <c r="BF123"/>
  <c r="T123"/>
  <c r="R123"/>
  <c r="P123"/>
  <c r="BI121"/>
  <c r="BH121"/>
  <c r="BG121"/>
  <c r="BF121"/>
  <c r="T121"/>
  <c r="R121"/>
  <c r="P121"/>
  <c r="J117"/>
  <c r="F116"/>
  <c r="F114"/>
  <c r="E112"/>
  <c r="J94"/>
  <c r="F93"/>
  <c r="F91"/>
  <c r="E89"/>
  <c r="J23"/>
  <c r="E23"/>
  <c r="J93"/>
  <c r="J22"/>
  <c r="J20"/>
  <c r="E20"/>
  <c r="F117"/>
  <c r="J19"/>
  <c r="J14"/>
  <c r="J91"/>
  <c r="E7"/>
  <c r="E108"/>
  <c i="7" r="J39"/>
  <c r="J38"/>
  <c i="1" r="AY102"/>
  <c i="7" r="J37"/>
  <c i="1" r="AX102"/>
  <c i="7" r="BI132"/>
  <c r="BH132"/>
  <c r="BG132"/>
  <c r="BF132"/>
  <c r="T132"/>
  <c r="R132"/>
  <c r="P132"/>
  <c r="BI130"/>
  <c r="BH130"/>
  <c r="BG130"/>
  <c r="BF130"/>
  <c r="T130"/>
  <c r="R130"/>
  <c r="P130"/>
  <c r="BI127"/>
  <c r="BH127"/>
  <c r="BG127"/>
  <c r="BF127"/>
  <c r="T127"/>
  <c r="R127"/>
  <c r="P127"/>
  <c r="BI124"/>
  <c r="BH124"/>
  <c r="BG124"/>
  <c r="BF124"/>
  <c r="T124"/>
  <c r="R124"/>
  <c r="P124"/>
  <c r="BI121"/>
  <c r="BH121"/>
  <c r="BG121"/>
  <c r="BF121"/>
  <c r="T121"/>
  <c r="R121"/>
  <c r="P121"/>
  <c r="J117"/>
  <c r="F116"/>
  <c r="F114"/>
  <c r="E112"/>
  <c r="J94"/>
  <c r="F93"/>
  <c r="F91"/>
  <c r="E89"/>
  <c r="J23"/>
  <c r="E23"/>
  <c r="J116"/>
  <c r="J22"/>
  <c r="J20"/>
  <c r="E20"/>
  <c r="F94"/>
  <c r="J19"/>
  <c r="J14"/>
  <c r="J114"/>
  <c r="E7"/>
  <c r="E108"/>
  <c i="6" r="J39"/>
  <c r="J38"/>
  <c i="1" r="AY101"/>
  <c i="6" r="J37"/>
  <c i="1" r="AX101"/>
  <c i="6" r="BI122"/>
  <c r="BH122"/>
  <c r="BG122"/>
  <c r="BF122"/>
  <c r="T122"/>
  <c r="R122"/>
  <c r="P122"/>
  <c r="BI121"/>
  <c r="BH121"/>
  <c r="BG121"/>
  <c r="BF121"/>
  <c r="T121"/>
  <c r="R121"/>
  <c r="P121"/>
  <c r="J117"/>
  <c r="F116"/>
  <c r="F114"/>
  <c r="E112"/>
  <c r="J94"/>
  <c r="F93"/>
  <c r="F91"/>
  <c r="E89"/>
  <c r="J23"/>
  <c r="E23"/>
  <c r="J116"/>
  <c r="J22"/>
  <c r="J20"/>
  <c r="E20"/>
  <c r="F94"/>
  <c r="J19"/>
  <c r="J14"/>
  <c r="J114"/>
  <c r="E7"/>
  <c r="E108"/>
  <c i="5" r="J39"/>
  <c r="J38"/>
  <c i="1" r="AY100"/>
  <c i="5" r="J37"/>
  <c i="1" r="AX100"/>
  <c i="5" r="BI192"/>
  <c r="BH192"/>
  <c r="BG192"/>
  <c r="BF192"/>
  <c r="T192"/>
  <c r="R192"/>
  <c r="P192"/>
  <c r="BI191"/>
  <c r="BH191"/>
  <c r="BG191"/>
  <c r="BF191"/>
  <c r="T191"/>
  <c r="R191"/>
  <c r="P191"/>
  <c r="BI189"/>
  <c r="BH189"/>
  <c r="BG189"/>
  <c r="BF189"/>
  <c r="T189"/>
  <c r="R189"/>
  <c r="P189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8"/>
  <c r="BH178"/>
  <c r="BG178"/>
  <c r="BF178"/>
  <c r="T178"/>
  <c r="R178"/>
  <c r="P178"/>
  <c r="BI174"/>
  <c r="BH174"/>
  <c r="BG174"/>
  <c r="BF174"/>
  <c r="T174"/>
  <c r="R174"/>
  <c r="P174"/>
  <c r="BI169"/>
  <c r="BH169"/>
  <c r="BG169"/>
  <c r="BF169"/>
  <c r="T169"/>
  <c r="R169"/>
  <c r="P169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60"/>
  <c r="BH160"/>
  <c r="BG160"/>
  <c r="BF160"/>
  <c r="T160"/>
  <c r="R160"/>
  <c r="P160"/>
  <c r="BI157"/>
  <c r="BH157"/>
  <c r="BG157"/>
  <c r="BF157"/>
  <c r="T157"/>
  <c r="R157"/>
  <c r="P157"/>
  <c r="BI154"/>
  <c r="BH154"/>
  <c r="BG154"/>
  <c r="BF154"/>
  <c r="T154"/>
  <c r="R154"/>
  <c r="P154"/>
  <c r="BI152"/>
  <c r="BH152"/>
  <c r="BG152"/>
  <c r="BF152"/>
  <c r="T152"/>
  <c r="R152"/>
  <c r="P152"/>
  <c r="BI149"/>
  <c r="BH149"/>
  <c r="BG149"/>
  <c r="BF149"/>
  <c r="T149"/>
  <c r="R149"/>
  <c r="P149"/>
  <c r="BI145"/>
  <c r="BH145"/>
  <c r="BG145"/>
  <c r="BF145"/>
  <c r="T145"/>
  <c r="R145"/>
  <c r="P145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J117"/>
  <c r="F116"/>
  <c r="F114"/>
  <c r="E112"/>
  <c r="J94"/>
  <c r="F93"/>
  <c r="F91"/>
  <c r="E89"/>
  <c r="J23"/>
  <c r="E23"/>
  <c r="J116"/>
  <c r="J22"/>
  <c r="J20"/>
  <c r="E20"/>
  <c r="F117"/>
  <c r="J19"/>
  <c r="J14"/>
  <c r="J91"/>
  <c r="E7"/>
  <c r="E85"/>
  <c i="4" r="J39"/>
  <c r="J38"/>
  <c i="1" r="AY98"/>
  <c i="4" r="J37"/>
  <c i="1" r="AX98"/>
  <c i="4" r="BI132"/>
  <c r="BH132"/>
  <c r="BG132"/>
  <c r="BF132"/>
  <c r="T132"/>
  <c r="R132"/>
  <c r="P132"/>
  <c r="BI129"/>
  <c r="BH129"/>
  <c r="BG129"/>
  <c r="BF129"/>
  <c r="T129"/>
  <c r="R129"/>
  <c r="P129"/>
  <c r="BI127"/>
  <c r="BH127"/>
  <c r="BG127"/>
  <c r="BF127"/>
  <c r="T127"/>
  <c r="R127"/>
  <c r="P127"/>
  <c r="BI124"/>
  <c r="BH124"/>
  <c r="BG124"/>
  <c r="BF124"/>
  <c r="T124"/>
  <c r="R124"/>
  <c r="P124"/>
  <c r="BI121"/>
  <c r="BH121"/>
  <c r="BG121"/>
  <c r="BF121"/>
  <c r="T121"/>
  <c r="R121"/>
  <c r="P121"/>
  <c r="J117"/>
  <c r="F116"/>
  <c r="F114"/>
  <c r="E112"/>
  <c r="J94"/>
  <c r="F93"/>
  <c r="F91"/>
  <c r="E89"/>
  <c r="J23"/>
  <c r="E23"/>
  <c r="J116"/>
  <c r="J22"/>
  <c r="J20"/>
  <c r="E20"/>
  <c r="F94"/>
  <c r="J19"/>
  <c r="J14"/>
  <c r="J91"/>
  <c r="E7"/>
  <c r="E85"/>
  <c i="3" r="J39"/>
  <c r="J38"/>
  <c i="1" r="AY97"/>
  <c i="3" r="J37"/>
  <c i="1" r="AX97"/>
  <c i="3" r="BI122"/>
  <c r="BH122"/>
  <c r="BG122"/>
  <c r="BF122"/>
  <c r="T122"/>
  <c r="R122"/>
  <c r="P122"/>
  <c r="BI121"/>
  <c r="BH121"/>
  <c r="BG121"/>
  <c r="BF121"/>
  <c r="T121"/>
  <c r="R121"/>
  <c r="P121"/>
  <c r="J117"/>
  <c r="F116"/>
  <c r="F114"/>
  <c r="E112"/>
  <c r="J94"/>
  <c r="F93"/>
  <c r="F91"/>
  <c r="E89"/>
  <c r="J23"/>
  <c r="E23"/>
  <c r="J116"/>
  <c r="J22"/>
  <c r="J20"/>
  <c r="E20"/>
  <c r="F117"/>
  <c r="J19"/>
  <c r="J14"/>
  <c r="J91"/>
  <c r="E7"/>
  <c r="E85"/>
  <c i="2" r="J39"/>
  <c r="J38"/>
  <c i="1" r="AY96"/>
  <c i="2" r="J37"/>
  <c i="1" r="AX96"/>
  <c i="2"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2"/>
  <c r="BH172"/>
  <c r="BG172"/>
  <c r="BF172"/>
  <c r="T172"/>
  <c r="R172"/>
  <c r="P172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4"/>
  <c r="BH154"/>
  <c r="BG154"/>
  <c r="BF154"/>
  <c r="T154"/>
  <c r="R154"/>
  <c r="P154"/>
  <c r="BI151"/>
  <c r="BH151"/>
  <c r="BG151"/>
  <c r="BF151"/>
  <c r="T151"/>
  <c r="R151"/>
  <c r="P151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0"/>
  <c r="BH140"/>
  <c r="BG140"/>
  <c r="BF140"/>
  <c r="T140"/>
  <c r="R140"/>
  <c r="P140"/>
  <c r="BI139"/>
  <c r="BH139"/>
  <c r="BG139"/>
  <c r="BF139"/>
  <c r="T139"/>
  <c r="R139"/>
  <c r="P139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8"/>
  <c r="BH128"/>
  <c r="BG128"/>
  <c r="BF128"/>
  <c r="T128"/>
  <c r="R128"/>
  <c r="P128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J117"/>
  <c r="F116"/>
  <c r="F114"/>
  <c r="E112"/>
  <c r="J94"/>
  <c r="F93"/>
  <c r="F91"/>
  <c r="E89"/>
  <c r="J23"/>
  <c r="E23"/>
  <c r="J116"/>
  <c r="J22"/>
  <c r="J20"/>
  <c r="E20"/>
  <c r="F94"/>
  <c r="J19"/>
  <c r="J14"/>
  <c r="J114"/>
  <c r="E7"/>
  <c r="E108"/>
  <c i="1" r="L90"/>
  <c r="AM90"/>
  <c r="AM89"/>
  <c r="L89"/>
  <c r="AM87"/>
  <c r="L87"/>
  <c r="L85"/>
  <c r="L84"/>
  <c i="2" r="BK144"/>
  <c r="J145"/>
  <c i="1" r="AS123"/>
  <c i="4" r="J132"/>
  <c i="5" r="J149"/>
  <c r="J132"/>
  <c r="BK167"/>
  <c r="J166"/>
  <c r="BK174"/>
  <c r="J140"/>
  <c i="7" r="J121"/>
  <c i="8" r="J169"/>
  <c r="BK198"/>
  <c r="J165"/>
  <c r="J172"/>
  <c r="J177"/>
  <c i="9" r="J122"/>
  <c i="10" r="BK130"/>
  <c i="11" r="BK136"/>
  <c r="BK157"/>
  <c r="BK169"/>
  <c r="BK145"/>
  <c r="BK168"/>
  <c i="14" r="BK196"/>
  <c r="BK176"/>
  <c r="J137"/>
  <c r="J170"/>
  <c r="J197"/>
  <c i="17" r="BK201"/>
  <c i="19" r="J130"/>
  <c i="20" r="J143"/>
  <c r="J142"/>
  <c r="BK163"/>
  <c r="BK159"/>
  <c i="23" r="J159"/>
  <c r="BK139"/>
  <c r="BK193"/>
  <c r="J157"/>
  <c r="J182"/>
  <c r="J168"/>
  <c i="2" r="J174"/>
  <c r="BK145"/>
  <c r="J136"/>
  <c r="BK136"/>
  <c r="J143"/>
  <c r="J148"/>
  <c r="BK161"/>
  <c r="J165"/>
  <c r="BK127"/>
  <c i="5" r="BK135"/>
  <c i="6" r="J122"/>
  <c i="8" r="J198"/>
  <c r="J128"/>
  <c r="J138"/>
  <c r="J156"/>
  <c r="J155"/>
  <c r="BK185"/>
  <c r="J183"/>
  <c i="9" r="BK122"/>
  <c i="10" r="BK121"/>
  <c i="11" r="J137"/>
  <c i="13" r="J127"/>
  <c i="14" r="J174"/>
  <c r="J191"/>
  <c r="J198"/>
  <c r="J173"/>
  <c r="BK137"/>
  <c r="BK132"/>
  <c r="J159"/>
  <c r="J194"/>
  <c r="J142"/>
  <c i="16" r="BK130"/>
  <c i="17" r="J163"/>
  <c r="BK192"/>
  <c r="BK178"/>
  <c r="BK200"/>
  <c r="J126"/>
  <c r="J131"/>
  <c r="J121"/>
  <c i="18" r="J121"/>
  <c i="19" r="BK123"/>
  <c i="20" r="J139"/>
  <c r="BK145"/>
  <c r="J174"/>
  <c r="BK167"/>
  <c i="22" r="BK129"/>
  <c i="23" r="BK191"/>
  <c r="BK153"/>
  <c r="J187"/>
  <c r="BK145"/>
  <c r="J138"/>
  <c r="J183"/>
  <c r="BK159"/>
  <c i="25" r="BK119"/>
  <c r="J126"/>
  <c i="2" r="J169"/>
  <c r="BK167"/>
  <c r="BK146"/>
  <c i="4" r="J124"/>
  <c i="5" r="J137"/>
  <c r="J123"/>
  <c r="J163"/>
  <c r="BK160"/>
  <c i="7" r="BK124"/>
  <c i="8" r="BK155"/>
  <c r="BK160"/>
  <c r="J121"/>
  <c r="BK147"/>
  <c i="10" r="J121"/>
  <c i="11" r="BK184"/>
  <c r="J148"/>
  <c r="BK163"/>
  <c r="J172"/>
  <c i="13" r="BK124"/>
  <c i="14" r="BK193"/>
  <c r="J178"/>
  <c r="BK198"/>
  <c i="20" r="BK154"/>
  <c r="J165"/>
  <c i="22" r="BK124"/>
  <c i="23" r="J132"/>
  <c r="BK192"/>
  <c r="BK154"/>
  <c r="BK134"/>
  <c r="BK167"/>
  <c i="2" r="J147"/>
  <c r="J139"/>
  <c r="BK121"/>
  <c r="BK140"/>
  <c r="J151"/>
  <c r="J167"/>
  <c r="BK139"/>
  <c r="J131"/>
  <c r="J163"/>
  <c i="1" r="AS103"/>
  <c i="2" r="J171"/>
  <c r="BK151"/>
  <c r="BK147"/>
  <c r="BK169"/>
  <c r="J159"/>
  <c r="BK148"/>
  <c r="J121"/>
  <c i="4" r="J129"/>
  <c i="5" r="BK180"/>
  <c r="J189"/>
  <c r="J135"/>
  <c r="J192"/>
  <c r="J186"/>
  <c r="J160"/>
  <c r="BK183"/>
  <c r="J130"/>
  <c r="BK133"/>
  <c r="J182"/>
  <c r="J161"/>
  <c r="BK149"/>
  <c r="J142"/>
  <c r="J125"/>
  <c r="J134"/>
  <c i="6" r="BK122"/>
  <c i="7" r="BK127"/>
  <c r="J127"/>
  <c i="8" r="BK162"/>
  <c r="J150"/>
  <c r="BK133"/>
  <c r="BK150"/>
  <c r="BK175"/>
  <c r="J162"/>
  <c r="J174"/>
  <c r="J170"/>
  <c r="BK140"/>
  <c r="BK194"/>
  <c i="11" r="J158"/>
  <c r="J142"/>
  <c r="J176"/>
  <c r="BK180"/>
  <c r="BK171"/>
  <c r="BK160"/>
  <c r="J184"/>
  <c r="BK155"/>
  <c r="J135"/>
  <c r="J160"/>
  <c r="J174"/>
  <c i="12" r="J122"/>
  <c i="13" r="J124"/>
  <c r="BK130"/>
  <c i="14" r="J177"/>
  <c r="BK130"/>
  <c r="J164"/>
  <c r="J201"/>
  <c r="BK191"/>
  <c r="J139"/>
  <c r="J196"/>
  <c r="J193"/>
  <c r="J132"/>
  <c r="J151"/>
  <c r="BK121"/>
  <c r="J162"/>
  <c r="BK200"/>
  <c r="BK189"/>
  <c r="BK133"/>
  <c i="15" r="BK122"/>
  <c i="16" r="BK123"/>
  <c r="J123"/>
  <c i="17" r="J196"/>
  <c r="J150"/>
  <c r="BK126"/>
  <c r="BK188"/>
  <c r="J157"/>
  <c r="J138"/>
  <c r="BK136"/>
  <c r="BK172"/>
  <c r="BK180"/>
  <c r="J141"/>
  <c r="J128"/>
  <c r="J144"/>
  <c r="J193"/>
  <c r="J201"/>
  <c r="BK179"/>
  <c i="19" r="BK130"/>
  <c r="J121"/>
  <c i="20" r="J168"/>
  <c r="J170"/>
  <c r="J155"/>
  <c r="BK175"/>
  <c r="J163"/>
  <c r="BK155"/>
  <c r="J172"/>
  <c r="BK142"/>
  <c r="J161"/>
  <c i="22" r="BK121"/>
  <c r="J121"/>
  <c r="J124"/>
  <c i="23" r="J192"/>
  <c r="BK136"/>
  <c r="J152"/>
  <c r="BK157"/>
  <c r="BK146"/>
  <c i="24" r="J126"/>
  <c r="J121"/>
  <c i="25" r="J121"/>
  <c r="BK117"/>
  <c i="2" r="J177"/>
  <c r="BK171"/>
  <c i="1" r="AS107"/>
  <c i="5" r="J145"/>
  <c r="BK132"/>
  <c r="J178"/>
  <c r="J181"/>
  <c r="BK136"/>
  <c i="7" r="BK132"/>
  <c i="8" r="J157"/>
  <c r="J187"/>
  <c r="J185"/>
  <c r="J133"/>
  <c i="10" r="J124"/>
  <c i="11" r="BK172"/>
  <c r="J182"/>
  <c r="BK165"/>
  <c r="BK187"/>
  <c r="BK158"/>
  <c i="13" r="J121"/>
  <c i="14" r="J131"/>
  <c r="J128"/>
  <c r="BK135"/>
  <c r="J152"/>
  <c i="15" r="J122"/>
  <c i="16" r="BK121"/>
  <c i="17" r="J129"/>
  <c r="J148"/>
  <c r="BK196"/>
  <c r="BK144"/>
  <c r="BK190"/>
  <c i="19" r="J123"/>
  <c i="20" r="BK143"/>
  <c r="BK128"/>
  <c r="BK132"/>
  <c i="22" r="J129"/>
  <c i="23" r="J146"/>
  <c r="BK174"/>
  <c r="J130"/>
  <c r="J186"/>
  <c r="J134"/>
  <c i="2" r="BK132"/>
  <c r="J134"/>
  <c r="J157"/>
  <c r="BK154"/>
  <c i="3" r="J122"/>
  <c i="5" r="BK186"/>
  <c i="8" r="BK153"/>
  <c r="J144"/>
  <c r="J179"/>
  <c r="BK144"/>
  <c i="11" r="J144"/>
  <c r="BK144"/>
  <c r="J128"/>
  <c r="J145"/>
  <c r="BK132"/>
  <c r="BK166"/>
  <c r="J187"/>
  <c r="J185"/>
  <c i="12" r="BK122"/>
  <c i="17" r="J160"/>
  <c r="BK160"/>
  <c r="J165"/>
  <c r="BK146"/>
  <c r="J136"/>
  <c r="BK174"/>
  <c i="18" r="BK122"/>
  <c i="19" r="BK125"/>
  <c i="23" r="BK182"/>
  <c r="J150"/>
  <c r="BK144"/>
  <c i="24" r="BK121"/>
  <c i="25" r="J119"/>
  <c i="2" r="J175"/>
  <c r="J128"/>
  <c i="1" r="AS99"/>
  <c i="4" r="J121"/>
  <c i="5" r="BK134"/>
  <c r="BK192"/>
  <c i="8" r="J140"/>
  <c r="BK187"/>
  <c i="9" r="BK121"/>
  <c i="10" r="J130"/>
  <c i="11" r="BK121"/>
  <c r="J155"/>
  <c r="BK123"/>
  <c r="BK186"/>
  <c r="J163"/>
  <c i="13" r="BK132"/>
  <c i="14" r="J140"/>
  <c r="J161"/>
  <c r="BK164"/>
  <c r="BK187"/>
  <c i="17" r="J180"/>
  <c i="19" r="BK121"/>
  <c i="20" r="BK172"/>
  <c r="J134"/>
  <c r="BK161"/>
  <c i="21" r="BK121"/>
  <c i="23" r="BK141"/>
  <c r="BK178"/>
  <c r="J170"/>
  <c r="J144"/>
  <c r="BK172"/>
  <c r="BK132"/>
  <c i="2" r="BK157"/>
  <c r="J144"/>
  <c r="J125"/>
  <c r="BK177"/>
  <c i="1" r="AS111"/>
  <c i="2" r="J130"/>
  <c i="4" r="BK132"/>
  <c i="5" r="J154"/>
  <c r="J133"/>
  <c r="BK191"/>
  <c r="BK143"/>
  <c r="BK140"/>
  <c r="BK157"/>
  <c r="BK145"/>
  <c r="BK139"/>
  <c i="8" r="BK170"/>
  <c r="J149"/>
  <c r="J167"/>
  <c r="J194"/>
  <c r="BK172"/>
  <c r="J181"/>
  <c i="11" r="J166"/>
  <c r="BK142"/>
  <c r="J153"/>
  <c r="BK130"/>
  <c r="BK151"/>
  <c r="BK167"/>
  <c r="J165"/>
  <c r="BK140"/>
  <c r="J121"/>
  <c r="J123"/>
  <c r="BK153"/>
  <c i="14" r="BK123"/>
  <c r="J189"/>
  <c r="BK170"/>
  <c r="J200"/>
  <c r="BK183"/>
  <c r="BK168"/>
  <c r="BK140"/>
  <c r="BK201"/>
  <c r="J150"/>
  <c r="BK197"/>
  <c r="J176"/>
  <c r="J130"/>
  <c i="16" r="J126"/>
  <c r="J128"/>
  <c i="17" r="J174"/>
  <c r="BK142"/>
  <c r="J123"/>
  <c r="J190"/>
  <c r="BK156"/>
  <c r="BK141"/>
  <c r="BK123"/>
  <c r="J175"/>
  <c r="BK177"/>
  <c r="BK148"/>
  <c r="BK121"/>
  <c r="J200"/>
  <c r="J146"/>
  <c r="J152"/>
  <c r="J192"/>
  <c r="BK198"/>
  <c i="18" r="J122"/>
  <c i="19" r="BK127"/>
  <c r="J127"/>
  <c i="20" r="J145"/>
  <c r="BK147"/>
  <c r="BK151"/>
  <c r="BK166"/>
  <c r="BK165"/>
  <c r="BK130"/>
  <c r="J167"/>
  <c r="J128"/>
  <c r="J166"/>
  <c r="BK141"/>
  <c r="J121"/>
  <c i="21" r="J121"/>
  <c i="22" r="BK132"/>
  <c i="23" r="BK152"/>
  <c r="J193"/>
  <c r="BK180"/>
  <c r="BK163"/>
  <c r="BK196"/>
  <c r="J133"/>
  <c r="BK155"/>
  <c r="J163"/>
  <c r="BK138"/>
  <c r="BK165"/>
  <c r="BK187"/>
  <c r="BK181"/>
  <c r="J180"/>
  <c r="BK170"/>
  <c r="J165"/>
  <c i="24" r="BK129"/>
  <c i="25" r="J123"/>
  <c r="BK126"/>
  <c r="BK121"/>
  <c i="2" r="BK175"/>
  <c r="J140"/>
  <c r="J178"/>
  <c r="J146"/>
  <c r="BK134"/>
  <c i="3" r="BK122"/>
  <c i="4" r="BK124"/>
  <c i="5" r="BK128"/>
  <c r="J187"/>
  <c r="BK165"/>
  <c r="J174"/>
  <c r="BK123"/>
  <c r="BK141"/>
  <c r="BK161"/>
  <c r="J143"/>
  <c i="7" r="J132"/>
  <c i="8" r="BK121"/>
  <c r="BK149"/>
  <c r="BK128"/>
  <c r="BK169"/>
  <c r="BK183"/>
  <c r="J153"/>
  <c r="BK138"/>
  <c i="10" r="BK127"/>
  <c i="11" r="BK176"/>
  <c r="J186"/>
  <c r="J180"/>
  <c r="J136"/>
  <c r="J132"/>
  <c r="J167"/>
  <c r="J140"/>
  <c r="BK183"/>
  <c r="BK137"/>
  <c r="J157"/>
  <c r="J149"/>
  <c r="J162"/>
  <c i="12" r="J121"/>
  <c i="13" r="J132"/>
  <c i="14" r="BK159"/>
  <c r="BK162"/>
  <c r="BK151"/>
  <c r="J199"/>
  <c r="BK194"/>
  <c r="BK161"/>
  <c r="J145"/>
  <c r="J154"/>
  <c i="15" r="BK121"/>
  <c i="16" r="BK128"/>
  <c i="17" r="BK138"/>
  <c r="BK170"/>
  <c r="BK191"/>
  <c r="BK163"/>
  <c r="BK193"/>
  <c r="J194"/>
  <c i="20" r="J148"/>
  <c r="J175"/>
  <c r="J136"/>
  <c r="BK139"/>
  <c i="22" r="BK127"/>
  <c i="23" r="J198"/>
  <c r="BK183"/>
  <c r="J153"/>
  <c r="J154"/>
  <c r="J136"/>
  <c i="24" r="J129"/>
  <c i="25" r="J117"/>
  <c i="2" r="BK176"/>
  <c r="J176"/>
  <c r="BK163"/>
  <c r="BK131"/>
  <c i="1" r="AS95"/>
  <c i="2" r="BK123"/>
  <c r="BK172"/>
  <c i="1" r="AS119"/>
  <c i="2" r="BK155"/>
  <c r="J161"/>
  <c r="BK143"/>
  <c r="J123"/>
  <c i="3" r="BK121"/>
  <c i="4" r="BK127"/>
  <c r="J127"/>
  <c i="5" r="BK178"/>
  <c r="J191"/>
  <c r="J139"/>
  <c r="BK189"/>
  <c r="J185"/>
  <c r="BK163"/>
  <c r="BK182"/>
  <c r="J167"/>
  <c r="J128"/>
  <c r="J169"/>
  <c r="J165"/>
  <c r="J157"/>
  <c r="BK152"/>
  <c r="BK181"/>
  <c i="6" r="J121"/>
  <c i="7" r="BK121"/>
  <c r="J130"/>
  <c i="8" r="J175"/>
  <c r="J160"/>
  <c r="BK190"/>
  <c r="BK165"/>
  <c r="J189"/>
  <c r="J146"/>
  <c r="BK157"/>
  <c r="J196"/>
  <c r="J190"/>
  <c r="BK142"/>
  <c r="BK123"/>
  <c r="BK179"/>
  <c i="10" r="BK132"/>
  <c r="J127"/>
  <c i="11" r="BK149"/>
  <c r="J183"/>
  <c r="BK182"/>
  <c r="J130"/>
  <c r="J168"/>
  <c r="J151"/>
  <c r="BK162"/>
  <c r="BK185"/>
  <c r="BK135"/>
  <c r="BK174"/>
  <c r="J171"/>
  <c r="J169"/>
  <c i="12" r="BK121"/>
  <c i="13" r="BK127"/>
  <c r="J130"/>
  <c i="14" r="J187"/>
  <c r="BK177"/>
  <c r="BK152"/>
  <c r="J183"/>
  <c r="BK178"/>
  <c r="J121"/>
  <c r="J172"/>
  <c r="BK166"/>
  <c r="BK172"/>
  <c r="BK150"/>
  <c r="BK131"/>
  <c r="J168"/>
  <c r="BK154"/>
  <c r="J133"/>
  <c i="16" r="J130"/>
  <c i="17" r="J172"/>
  <c r="J156"/>
  <c r="BK131"/>
  <c r="J182"/>
  <c r="BK150"/>
  <c r="BK176"/>
  <c r="J177"/>
  <c r="J188"/>
  <c r="J170"/>
  <c r="J195"/>
  <c r="J167"/>
  <c r="J179"/>
  <c r="BK195"/>
  <c r="BK129"/>
  <c i="18" r="J36"/>
  <c i="20" r="J147"/>
  <c r="BK170"/>
  <c r="J157"/>
  <c r="J132"/>
  <c r="BK121"/>
  <c r="BK148"/>
  <c r="J130"/>
  <c r="BK136"/>
  <c r="J123"/>
  <c i="22" r="J127"/>
  <c i="23" r="J145"/>
  <c r="J191"/>
  <c r="J125"/>
  <c r="J181"/>
  <c r="J141"/>
  <c r="J172"/>
  <c r="J178"/>
  <c r="J189"/>
  <c r="BK189"/>
  <c r="J121"/>
  <c r="BK125"/>
  <c r="J167"/>
  <c i="24" r="BK126"/>
  <c i="25" r="J128"/>
  <c r="BK128"/>
  <c i="2" r="J149"/>
  <c r="J154"/>
  <c r="BK149"/>
  <c r="BK128"/>
  <c r="BK159"/>
  <c r="BK130"/>
  <c r="J132"/>
  <c r="BK165"/>
  <c r="BK178"/>
  <c r="BK125"/>
  <c i="4" r="BK129"/>
  <c i="5" r="J183"/>
  <c r="BK187"/>
  <c r="BK130"/>
  <c r="BK166"/>
  <c r="BK169"/>
  <c r="J121"/>
  <c r="BK154"/>
  <c r="BK142"/>
  <c r="J136"/>
  <c i="7" r="BK130"/>
  <c r="J124"/>
  <c i="8" r="J142"/>
  <c r="J192"/>
  <c r="J123"/>
  <c r="J147"/>
  <c r="BK189"/>
  <c r="BK192"/>
  <c i="9" r="J121"/>
  <c i="10" r="J132"/>
  <c i="11" r="BK148"/>
  <c i="14" r="J135"/>
  <c r="BK139"/>
  <c r="J192"/>
  <c r="BK145"/>
  <c r="BK142"/>
  <c r="BK192"/>
  <c i="15" r="J121"/>
  <c i="16" r="J121"/>
  <c i="17" r="BK194"/>
  <c r="BK165"/>
  <c r="J178"/>
  <c r="J176"/>
  <c r="BK175"/>
  <c r="J142"/>
  <c i="18" r="BK121"/>
  <c i="20" r="J159"/>
  <c r="J141"/>
  <c r="J151"/>
  <c r="J154"/>
  <c i="21" r="BK122"/>
  <c i="23" r="BK133"/>
  <c r="BK200"/>
  <c r="J200"/>
  <c r="J174"/>
  <c r="J139"/>
  <c r="BK130"/>
  <c r="BK121"/>
  <c r="BK150"/>
  <c i="24" r="BK124"/>
  <c i="25" r="BK123"/>
  <c i="2" r="J172"/>
  <c i="1" r="AS115"/>
  <c i="2" r="BK174"/>
  <c r="J155"/>
  <c r="J127"/>
  <c i="3" r="J121"/>
  <c i="4" r="BK121"/>
  <c i="5" r="J141"/>
  <c r="BK121"/>
  <c r="J152"/>
  <c r="BK185"/>
  <c r="J180"/>
  <c r="BK137"/>
  <c r="BK125"/>
  <c i="6" r="BK121"/>
  <c i="8" r="BK177"/>
  <c r="BK156"/>
  <c r="BK174"/>
  <c r="BK181"/>
  <c r="BK167"/>
  <c r="BK146"/>
  <c r="BK196"/>
  <c i="10" r="BK124"/>
  <c i="11" r="BK128"/>
  <c i="13" r="BK121"/>
  <c i="14" r="BK128"/>
  <c r="BK173"/>
  <c r="BK199"/>
  <c r="J166"/>
  <c r="J123"/>
  <c r="BK174"/>
  <c i="16" r="BK126"/>
  <c i="17" r="J191"/>
  <c r="BK182"/>
  <c r="J198"/>
  <c r="BK128"/>
  <c r="BK152"/>
  <c r="BK167"/>
  <c r="BK157"/>
  <c i="19" r="J125"/>
  <c i="20" r="BK174"/>
  <c r="BK168"/>
  <c r="BK123"/>
  <c r="BK134"/>
  <c r="BK157"/>
  <c i="21" r="J122"/>
  <c i="22" r="J132"/>
  <c i="23" r="J196"/>
  <c r="BK198"/>
  <c r="BK186"/>
  <c r="J155"/>
  <c r="BK168"/>
  <c i="24" r="J124"/>
  <c i="2" l="1" r="T120"/>
  <c i="5" r="P120"/>
  <c i="1" r="AU100"/>
  <c i="6" r="P120"/>
  <c i="1" r="AU101"/>
  <c i="7" r="R120"/>
  <c i="9" r="R120"/>
  <c i="11" r="P120"/>
  <c i="1" r="AU108"/>
  <c i="15" r="BK120"/>
  <c r="J120"/>
  <c r="J98"/>
  <c i="5" r="BK120"/>
  <c r="J120"/>
  <c r="J98"/>
  <c i="7" r="P120"/>
  <c i="1" r="AU102"/>
  <c i="8" r="R120"/>
  <c i="10" r="P120"/>
  <c i="1" r="AU106"/>
  <c i="11" r="BK120"/>
  <c r="J120"/>
  <c i="15" r="T120"/>
  <c i="17" r="BK120"/>
  <c r="J120"/>
  <c i="19" r="BK120"/>
  <c r="J120"/>
  <c i="21" r="BK120"/>
  <c r="J120"/>
  <c r="J98"/>
  <c i="22" r="R120"/>
  <c i="18" r="R120"/>
  <c i="20" r="R120"/>
  <c i="21" r="R120"/>
  <c i="19" r="T120"/>
  <c i="21" r="T120"/>
  <c i="22" r="P120"/>
  <c i="1" r="AU122"/>
  <c i="2" r="BK120"/>
  <c r="J120"/>
  <c i="4" r="T120"/>
  <c i="7" r="T120"/>
  <c i="9" r="T120"/>
  <c i="16" r="R120"/>
  <c i="20" r="BK120"/>
  <c r="J120"/>
  <c i="2" r="P120"/>
  <c i="1" r="AU96"/>
  <c i="15" r="P120"/>
  <c i="1" r="AU113"/>
  <c i="18" r="P120"/>
  <c i="1" r="AU117"/>
  <c i="2" r="R120"/>
  <c i="5" r="R120"/>
  <c i="8" r="P120"/>
  <c i="1" r="AU104"/>
  <c i="12" r="R120"/>
  <c i="14" r="BK120"/>
  <c r="J120"/>
  <c i="16" r="BK120"/>
  <c r="J120"/>
  <c r="J98"/>
  <c i="20" r="P120"/>
  <c i="1" r="AU120"/>
  <c i="3" r="R120"/>
  <c i="7" r="BK120"/>
  <c r="J120"/>
  <c i="10" r="R120"/>
  <c i="12" r="BK120"/>
  <c r="J120"/>
  <c r="J98"/>
  <c i="13" r="BK120"/>
  <c r="J120"/>
  <c r="J98"/>
  <c i="16" r="P120"/>
  <c i="1" r="AU114"/>
  <c i="20" r="T120"/>
  <c i="21" r="P120"/>
  <c i="1" r="AU121"/>
  <c i="22" r="T120"/>
  <c i="3" r="T120"/>
  <c i="6" r="R120"/>
  <c i="10" r="T120"/>
  <c i="16" r="T120"/>
  <c i="3" r="P120"/>
  <c i="1" r="AU97"/>
  <c i="4" r="R120"/>
  <c i="6" r="T120"/>
  <c i="13" r="P120"/>
  <c i="1" r="AU110"/>
  <c i="14" r="R120"/>
  <c i="15" r="R120"/>
  <c i="23" r="P120"/>
  <c i="1" r="AU124"/>
  <c i="4" r="BK120"/>
  <c r="J120"/>
  <c i="5" r="T120"/>
  <c i="9" r="P120"/>
  <c i="1" r="AU105"/>
  <c i="11" r="T120"/>
  <c i="12" r="T120"/>
  <c i="13" r="R120"/>
  <c i="23" r="T120"/>
  <c i="25" r="BK116"/>
  <c r="J116"/>
  <c i="8" r="BK120"/>
  <c r="J120"/>
  <c i="14" r="P120"/>
  <c i="1" r="AU112"/>
  <c i="17" r="T120"/>
  <c r="P120"/>
  <c i="1" r="AU116"/>
  <c i="18" r="BK120"/>
  <c r="J120"/>
  <c i="19" r="R120"/>
  <c i="24" r="R120"/>
  <c i="25" r="P116"/>
  <c i="1" r="AU126"/>
  <c i="3" r="BK120"/>
  <c r="J120"/>
  <c i="14" r="T120"/>
  <c i="23" r="BK120"/>
  <c r="J120"/>
  <c r="J98"/>
  <c i="24" r="BK120"/>
  <c r="J120"/>
  <c r="J98"/>
  <c i="25" r="R116"/>
  <c i="4" r="P120"/>
  <c i="1" r="AU98"/>
  <c i="6" r="BK120"/>
  <c r="J120"/>
  <c r="J98"/>
  <c i="8" r="T120"/>
  <c i="9" r="BK120"/>
  <c r="J120"/>
  <c i="10" r="BK120"/>
  <c r="J120"/>
  <c r="J98"/>
  <c i="11" r="R120"/>
  <c i="13" r="T120"/>
  <c i="17" r="R120"/>
  <c i="18" r="T120"/>
  <c i="19" r="P120"/>
  <c i="1" r="AU118"/>
  <c i="22" r="BK120"/>
  <c r="J120"/>
  <c r="J98"/>
  <c i="23" r="R120"/>
  <c i="25" r="T116"/>
  <c i="22" r="E85"/>
  <c i="25" r="BE119"/>
  <c r="J89"/>
  <c r="F113"/>
  <c r="E85"/>
  <c r="BE117"/>
  <c r="BE126"/>
  <c r="BE121"/>
  <c r="BE128"/>
  <c r="J91"/>
  <c r="BE123"/>
  <c i="24" r="J91"/>
  <c r="BE126"/>
  <c r="BE129"/>
  <c r="F94"/>
  <c r="J116"/>
  <c r="BE124"/>
  <c r="E85"/>
  <c r="BE121"/>
  <c i="23" r="BE174"/>
  <c r="E85"/>
  <c r="F94"/>
  <c r="BE125"/>
  <c r="BE132"/>
  <c r="BE141"/>
  <c r="BE152"/>
  <c r="BE159"/>
  <c r="BE170"/>
  <c r="BE130"/>
  <c r="BE145"/>
  <c r="BE157"/>
  <c r="BE167"/>
  <c r="BE172"/>
  <c r="BE186"/>
  <c r="J91"/>
  <c r="BE121"/>
  <c r="BE168"/>
  <c r="BE181"/>
  <c r="J116"/>
  <c r="BE165"/>
  <c r="BE189"/>
  <c r="BE133"/>
  <c r="BE154"/>
  <c r="BE178"/>
  <c r="BE182"/>
  <c r="BE180"/>
  <c r="BE134"/>
  <c r="BE191"/>
  <c r="BE192"/>
  <c r="BE200"/>
  <c r="BE136"/>
  <c r="BE155"/>
  <c r="BE183"/>
  <c r="BE187"/>
  <c r="BE193"/>
  <c r="BE196"/>
  <c r="BE198"/>
  <c r="BE138"/>
  <c r="BE139"/>
  <c r="BE144"/>
  <c r="BE146"/>
  <c r="BE150"/>
  <c r="BE153"/>
  <c r="BE163"/>
  <c i="22" r="J114"/>
  <c r="F117"/>
  <c r="BE127"/>
  <c r="BE121"/>
  <c r="J93"/>
  <c r="BE124"/>
  <c r="BE129"/>
  <c r="BE132"/>
  <c i="20" r="J98"/>
  <c i="21" r="J91"/>
  <c r="J93"/>
  <c r="E85"/>
  <c r="BE122"/>
  <c r="F94"/>
  <c r="BE121"/>
  <c i="20" r="BE123"/>
  <c r="BE163"/>
  <c r="BE168"/>
  <c r="BE155"/>
  <c r="F117"/>
  <c r="BE121"/>
  <c r="BE132"/>
  <c r="BE139"/>
  <c r="BE148"/>
  <c r="BE165"/>
  <c r="BE167"/>
  <c r="BE174"/>
  <c r="BE175"/>
  <c r="BE142"/>
  <c r="J116"/>
  <c r="BE145"/>
  <c r="BE130"/>
  <c r="J91"/>
  <c r="BE134"/>
  <c i="19" r="J98"/>
  <c i="20" r="E85"/>
  <c r="BE166"/>
  <c r="BE170"/>
  <c r="BE136"/>
  <c r="BE141"/>
  <c r="BE154"/>
  <c r="BE159"/>
  <c r="BE128"/>
  <c r="BE143"/>
  <c r="BE147"/>
  <c r="BE157"/>
  <c r="BE161"/>
  <c r="BE151"/>
  <c r="BE172"/>
  <c i="18" r="J98"/>
  <c i="19" r="J114"/>
  <c r="J93"/>
  <c r="BE127"/>
  <c r="BE125"/>
  <c r="E108"/>
  <c r="BE130"/>
  <c r="F94"/>
  <c r="BE123"/>
  <c r="BE121"/>
  <c i="17" r="J98"/>
  <c i="18" r="J93"/>
  <c r="F94"/>
  <c r="BE121"/>
  <c r="J91"/>
  <c r="E85"/>
  <c r="BE122"/>
  <c i="1" r="AW117"/>
  <c i="17" r="BE150"/>
  <c r="BE165"/>
  <c r="BE190"/>
  <c r="BE193"/>
  <c r="J116"/>
  <c r="BE123"/>
  <c r="BE144"/>
  <c r="BE156"/>
  <c r="BE201"/>
  <c r="J114"/>
  <c r="BE131"/>
  <c r="E108"/>
  <c r="BE141"/>
  <c r="BE188"/>
  <c r="BE157"/>
  <c r="BE192"/>
  <c r="BE170"/>
  <c r="BE194"/>
  <c r="BE121"/>
  <c r="BE136"/>
  <c r="BE146"/>
  <c r="BE160"/>
  <c r="BE198"/>
  <c r="BE200"/>
  <c r="F94"/>
  <c r="BE138"/>
  <c r="BE174"/>
  <c r="BE175"/>
  <c r="BE178"/>
  <c r="BE182"/>
  <c r="BE180"/>
  <c r="BE126"/>
  <c r="BE148"/>
  <c r="BE163"/>
  <c r="BE142"/>
  <c r="BE179"/>
  <c r="BE129"/>
  <c r="BE152"/>
  <c r="BE167"/>
  <c r="BE176"/>
  <c r="BE191"/>
  <c r="BE195"/>
  <c r="BE128"/>
  <c r="BE172"/>
  <c r="BE177"/>
  <c r="BE196"/>
  <c i="16" r="J91"/>
  <c r="J93"/>
  <c r="E108"/>
  <c r="BE123"/>
  <c r="BE126"/>
  <c r="F94"/>
  <c r="BE121"/>
  <c r="BE128"/>
  <c r="BE130"/>
  <c i="14" r="J98"/>
  <c i="15" r="J116"/>
  <c r="BE121"/>
  <c r="E85"/>
  <c r="F94"/>
  <c r="J91"/>
  <c r="BE122"/>
  <c i="14" r="E85"/>
  <c r="BE123"/>
  <c r="BE131"/>
  <c r="BE189"/>
  <c r="BE166"/>
  <c r="BE170"/>
  <c r="BE187"/>
  <c r="BE193"/>
  <c r="BE200"/>
  <c r="BE201"/>
  <c r="J114"/>
  <c r="BE132"/>
  <c r="BE140"/>
  <c r="BE161"/>
  <c r="J93"/>
  <c r="BE133"/>
  <c r="BE139"/>
  <c r="BE152"/>
  <c r="BE159"/>
  <c r="BE164"/>
  <c r="BE178"/>
  <c r="BE191"/>
  <c r="BE196"/>
  <c r="BE145"/>
  <c r="BE183"/>
  <c r="BE192"/>
  <c r="BE130"/>
  <c r="BE128"/>
  <c r="BE135"/>
  <c r="BE142"/>
  <c r="BE199"/>
  <c r="F94"/>
  <c r="BE154"/>
  <c r="BE194"/>
  <c r="BE137"/>
  <c r="BE162"/>
  <c r="BE172"/>
  <c r="BE173"/>
  <c r="BE174"/>
  <c r="BE176"/>
  <c r="BE177"/>
  <c r="BE198"/>
  <c r="BE150"/>
  <c r="BE151"/>
  <c r="BE121"/>
  <c r="BE168"/>
  <c r="BE197"/>
  <c i="13" r="F94"/>
  <c r="E108"/>
  <c r="J91"/>
  <c r="J116"/>
  <c r="BE121"/>
  <c r="BE132"/>
  <c r="BE124"/>
  <c r="BE127"/>
  <c r="BE130"/>
  <c i="11" r="J98"/>
  <c i="12" r="E85"/>
  <c r="J91"/>
  <c r="J93"/>
  <c r="F94"/>
  <c r="BE121"/>
  <c r="BE122"/>
  <c i="11" r="BE137"/>
  <c r="BE158"/>
  <c r="BE162"/>
  <c r="BE171"/>
  <c r="J114"/>
  <c r="BE148"/>
  <c r="BE166"/>
  <c r="BE185"/>
  <c r="E108"/>
  <c r="BE130"/>
  <c r="BE176"/>
  <c r="BE183"/>
  <c r="BE187"/>
  <c r="BE153"/>
  <c r="F117"/>
  <c r="BE128"/>
  <c r="BE132"/>
  <c r="BE142"/>
  <c r="BE172"/>
  <c r="BE135"/>
  <c r="BE144"/>
  <c r="BE157"/>
  <c r="BE123"/>
  <c r="BE165"/>
  <c r="BE168"/>
  <c r="BE121"/>
  <c r="BE160"/>
  <c r="BE174"/>
  <c r="J93"/>
  <c r="BE149"/>
  <c r="BE169"/>
  <c r="BE145"/>
  <c r="BE182"/>
  <c r="BE184"/>
  <c r="BE163"/>
  <c r="BE186"/>
  <c r="BE140"/>
  <c r="BE167"/>
  <c r="BE136"/>
  <c r="BE151"/>
  <c r="BE155"/>
  <c r="BE180"/>
  <c i="9" r="J98"/>
  <c i="10" r="J116"/>
  <c r="BE121"/>
  <c r="BE127"/>
  <c r="E108"/>
  <c r="BE124"/>
  <c r="BE132"/>
  <c r="J114"/>
  <c r="BE130"/>
  <c r="F94"/>
  <c i="8" r="J98"/>
  <c i="9" r="E108"/>
  <c r="J91"/>
  <c r="J116"/>
  <c r="F94"/>
  <c r="BE121"/>
  <c r="BE122"/>
  <c i="8" r="E85"/>
  <c r="J114"/>
  <c r="BE140"/>
  <c r="BE149"/>
  <c r="BE150"/>
  <c r="BE172"/>
  <c r="BE175"/>
  <c r="BE189"/>
  <c r="BE146"/>
  <c r="BE156"/>
  <c r="BE192"/>
  <c r="BE142"/>
  <c r="BE147"/>
  <c r="BE196"/>
  <c i="7" r="J98"/>
  <c i="8" r="BE157"/>
  <c r="BE165"/>
  <c r="BE198"/>
  <c r="BE133"/>
  <c r="BE144"/>
  <c r="BE179"/>
  <c r="BE121"/>
  <c r="BE174"/>
  <c r="BE187"/>
  <c r="F94"/>
  <c r="J116"/>
  <c r="BE128"/>
  <c r="BE138"/>
  <c r="BE160"/>
  <c r="BE167"/>
  <c r="BE169"/>
  <c r="BE183"/>
  <c r="BE185"/>
  <c r="BE155"/>
  <c r="BE123"/>
  <c r="BE162"/>
  <c r="BE181"/>
  <c r="BE177"/>
  <c r="BE190"/>
  <c r="BE170"/>
  <c r="BE153"/>
  <c r="BE194"/>
  <c i="7" r="J91"/>
  <c r="J93"/>
  <c r="F117"/>
  <c r="BE124"/>
  <c r="BE127"/>
  <c r="BE130"/>
  <c r="E85"/>
  <c r="BE121"/>
  <c r="BE132"/>
  <c i="6" r="E85"/>
  <c r="F117"/>
  <c r="J93"/>
  <c r="BE122"/>
  <c r="J91"/>
  <c r="BE121"/>
  <c i="5" r="BE157"/>
  <c r="BE165"/>
  <c r="F94"/>
  <c r="E108"/>
  <c r="BE128"/>
  <c i="4" r="J98"/>
  <c i="5" r="BE139"/>
  <c r="BE154"/>
  <c r="BE163"/>
  <c r="BE174"/>
  <c r="BE130"/>
  <c r="BE132"/>
  <c r="BE133"/>
  <c r="BE134"/>
  <c r="BE137"/>
  <c r="BE169"/>
  <c r="BE136"/>
  <c r="BE143"/>
  <c r="BE161"/>
  <c r="BE178"/>
  <c r="BE160"/>
  <c r="BE167"/>
  <c r="BE135"/>
  <c r="BE141"/>
  <c r="BE152"/>
  <c r="BE180"/>
  <c r="BE181"/>
  <c r="BE183"/>
  <c r="BE166"/>
  <c r="BE185"/>
  <c r="J114"/>
  <c r="BE121"/>
  <c r="BE145"/>
  <c r="BE182"/>
  <c r="BE187"/>
  <c r="J93"/>
  <c r="BE123"/>
  <c r="BE125"/>
  <c r="BE191"/>
  <c r="BE140"/>
  <c r="BE149"/>
  <c r="BE189"/>
  <c r="BE192"/>
  <c r="BE142"/>
  <c r="BE186"/>
  <c i="3" r="J98"/>
  <c i="4" r="E108"/>
  <c r="F117"/>
  <c r="J93"/>
  <c r="J114"/>
  <c r="BE132"/>
  <c r="BE124"/>
  <c r="BE129"/>
  <c r="BE121"/>
  <c r="BE127"/>
  <c i="2" r="J98"/>
  <c i="3" r="F94"/>
  <c r="E108"/>
  <c r="J93"/>
  <c r="J114"/>
  <c r="BE122"/>
  <c r="BE121"/>
  <c i="2" r="E85"/>
  <c r="BE131"/>
  <c r="BE139"/>
  <c r="BE147"/>
  <c r="J91"/>
  <c r="BE134"/>
  <c r="BE136"/>
  <c r="BE145"/>
  <c r="BE143"/>
  <c r="BE155"/>
  <c r="BE167"/>
  <c r="BE130"/>
  <c r="BE149"/>
  <c r="BE161"/>
  <c r="BE178"/>
  <c r="J93"/>
  <c r="BE121"/>
  <c r="BE165"/>
  <c r="BE171"/>
  <c r="BE174"/>
  <c r="BE175"/>
  <c r="BE177"/>
  <c r="F117"/>
  <c r="BE132"/>
  <c r="BE169"/>
  <c r="BE176"/>
  <c r="BE144"/>
  <c r="BE148"/>
  <c r="BE154"/>
  <c r="BE159"/>
  <c r="BE172"/>
  <c r="BE123"/>
  <c r="BE127"/>
  <c r="BE128"/>
  <c r="BE157"/>
  <c r="BE125"/>
  <c r="BE146"/>
  <c r="BE140"/>
  <c r="BE151"/>
  <c r="BE163"/>
  <c r="J36"/>
  <c i="1" r="AW96"/>
  <c i="6" r="F38"/>
  <c i="1" r="BC101"/>
  <c i="6" r="J32"/>
  <c i="8" r="F37"/>
  <c i="1" r="BB104"/>
  <c i="13" r="F37"/>
  <c i="1" r="BB110"/>
  <c i="14" r="F39"/>
  <c i="1" r="BD112"/>
  <c i="20" r="J36"/>
  <c i="1" r="AW120"/>
  <c i="23" r="F37"/>
  <c i="1" r="BB124"/>
  <c i="11" r="J32"/>
  <c i="5" r="F39"/>
  <c i="1" r="BD100"/>
  <c i="11" r="F37"/>
  <c i="1" r="BB108"/>
  <c i="16" r="J36"/>
  <c i="1" r="AW114"/>
  <c i="17" r="F38"/>
  <c i="1" r="BC116"/>
  <c i="23" r="F39"/>
  <c i="1" r="BD124"/>
  <c i="17" r="J32"/>
  <c i="1" r="AU123"/>
  <c i="20" r="J32"/>
  <c i="2" r="F38"/>
  <c i="1" r="BC96"/>
  <c i="7" r="F37"/>
  <c i="1" r="BB102"/>
  <c i="9" r="F39"/>
  <c i="1" r="BD105"/>
  <c i="9" r="J36"/>
  <c i="1" r="AW105"/>
  <c i="10" r="F38"/>
  <c i="1" r="BC106"/>
  <c i="11" r="J36"/>
  <c i="1" r="AW108"/>
  <c i="15" r="F37"/>
  <c i="1" r="BB113"/>
  <c i="16" r="F37"/>
  <c i="1" r="BB114"/>
  <c i="17" r="F39"/>
  <c i="1" r="BD116"/>
  <c i="22" r="J32"/>
  <c i="24" r="F39"/>
  <c i="1" r="BD125"/>
  <c i="19" r="J32"/>
  <c i="8" r="J32"/>
  <c i="3" r="F38"/>
  <c i="1" r="BC97"/>
  <c i="5" r="F36"/>
  <c i="1" r="BA100"/>
  <c i="11" r="F38"/>
  <c i="1" r="BC108"/>
  <c i="18" r="F39"/>
  <c i="1" r="BD117"/>
  <c i="19" r="F38"/>
  <c i="1" r="BC118"/>
  <c i="20" r="F39"/>
  <c i="1" r="BD120"/>
  <c i="25" r="F35"/>
  <c i="1" r="BB126"/>
  <c i="14" r="J32"/>
  <c i="2" r="F36"/>
  <c i="1" r="BA96"/>
  <c i="6" r="F36"/>
  <c i="1" r="BA101"/>
  <c i="5" r="J32"/>
  <c i="7" r="J36"/>
  <c i="1" r="AW102"/>
  <c i="8" r="J36"/>
  <c i="1" r="AW104"/>
  <c i="15" r="F38"/>
  <c i="1" r="BC113"/>
  <c i="16" r="F38"/>
  <c i="1" r="BC114"/>
  <c i="17" r="F37"/>
  <c i="1" r="BB116"/>
  <c i="22" r="J36"/>
  <c i="1" r="AW122"/>
  <c i="22" r="F37"/>
  <c i="1" r="BB122"/>
  <c i="24" r="F36"/>
  <c i="1" r="BA125"/>
  <c i="24" r="F37"/>
  <c i="1" r="BB125"/>
  <c i="24" r="J32"/>
  <c i="4" r="J32"/>
  <c i="3" r="J36"/>
  <c i="1" r="AW97"/>
  <c i="5" r="J36"/>
  <c i="1" r="AW100"/>
  <c i="12" r="F38"/>
  <c i="1" r="BC109"/>
  <c i="13" r="F39"/>
  <c i="1" r="BD110"/>
  <c i="15" r="F39"/>
  <c i="1" r="BD113"/>
  <c i="17" r="F36"/>
  <c i="1" r="BA116"/>
  <c i="7" r="J32"/>
  <c i="25" r="J30"/>
  <c i="2" r="F39"/>
  <c i="1" r="BD96"/>
  <c i="9" r="F38"/>
  <c i="1" r="BC105"/>
  <c i="10" r="J36"/>
  <c i="1" r="AW106"/>
  <c i="10" r="J32"/>
  <c i="12" r="J36"/>
  <c i="1" r="AW109"/>
  <c i="14" r="F36"/>
  <c i="1" r="BA112"/>
  <c i="21" r="F37"/>
  <c i="1" r="BB121"/>
  <c i="23" r="J36"/>
  <c i="1" r="AW124"/>
  <c i="2" r="F37"/>
  <c i="1" r="BB96"/>
  <c i="6" r="J36"/>
  <c i="1" r="AW101"/>
  <c i="7" r="F36"/>
  <c i="1" r="BA102"/>
  <c i="8" r="F36"/>
  <c i="1" r="BA104"/>
  <c i="12" r="F39"/>
  <c i="1" r="BD109"/>
  <c i="13" r="F38"/>
  <c i="1" r="BC110"/>
  <c i="14" r="F37"/>
  <c i="1" r="BB112"/>
  <c i="19" r="F36"/>
  <c i="1" r="BA118"/>
  <c i="20" r="F36"/>
  <c i="1" r="BA120"/>
  <c i="23" r="F38"/>
  <c i="1" r="BC124"/>
  <c i="3" r="F39"/>
  <c i="1" r="BD97"/>
  <c i="5" r="F37"/>
  <c i="1" r="BB100"/>
  <c i="12" r="F37"/>
  <c i="1" r="BB109"/>
  <c i="13" r="J36"/>
  <c i="1" r="AW110"/>
  <c i="15" r="J36"/>
  <c i="1" r="AW113"/>
  <c i="15" r="J32"/>
  <c i="17" r="J36"/>
  <c i="1" r="AW116"/>
  <c i="25" r="F37"/>
  <c i="1" r="BD126"/>
  <c i="3" r="J32"/>
  <c i="1" r="AS94"/>
  <c i="4" r="F36"/>
  <c i="1" r="BA98"/>
  <c i="5" r="F38"/>
  <c i="1" r="BC100"/>
  <c i="10" r="F37"/>
  <c i="1" r="BB106"/>
  <c i="11" r="F36"/>
  <c i="1" r="BA108"/>
  <c i="14" r="F38"/>
  <c i="1" r="BC112"/>
  <c i="19" r="F39"/>
  <c i="1" r="BD118"/>
  <c i="20" r="F38"/>
  <c i="1" r="BC120"/>
  <c i="21" r="J32"/>
  <c i="23" r="F36"/>
  <c i="1" r="BA124"/>
  <c i="9" r="J32"/>
  <c i="3" r="F37"/>
  <c i="1" r="BB97"/>
  <c i="4" r="J36"/>
  <c i="1" r="AW98"/>
  <c i="7" r="F39"/>
  <c i="1" r="BD102"/>
  <c i="9" r="F36"/>
  <c i="1" r="BA105"/>
  <c i="10" r="F39"/>
  <c i="1" r="BD106"/>
  <c i="12" r="F36"/>
  <c i="1" r="BA109"/>
  <c i="13" r="F36"/>
  <c i="1" r="BA110"/>
  <c i="15" r="F36"/>
  <c i="1" r="BA113"/>
  <c i="16" r="F39"/>
  <c i="1" r="BD114"/>
  <c i="18" r="F37"/>
  <c i="1" r="BB117"/>
  <c i="19" r="F37"/>
  <c i="1" r="BB118"/>
  <c i="21" r="F36"/>
  <c i="1" r="BA121"/>
  <c i="21" r="F38"/>
  <c i="1" r="BC121"/>
  <c i="22" r="F39"/>
  <c i="1" r="BD122"/>
  <c i="25" r="F34"/>
  <c i="1" r="BA126"/>
  <c i="18" r="J32"/>
  <c i="4" r="F38"/>
  <c i="1" r="BC98"/>
  <c i="6" r="F39"/>
  <c i="1" r="BD101"/>
  <c i="8" r="F38"/>
  <c i="1" r="BC104"/>
  <c i="16" r="F36"/>
  <c i="1" r="BA114"/>
  <c i="18" r="F38"/>
  <c i="1" r="BC117"/>
  <c i="19" r="J36"/>
  <c i="1" r="AW118"/>
  <c i="21" r="F39"/>
  <c i="1" r="BD121"/>
  <c i="22" r="F36"/>
  <c i="1" r="BA122"/>
  <c i="24" r="J36"/>
  <c i="1" r="AW125"/>
  <c i="25" r="F36"/>
  <c i="1" r="BC126"/>
  <c i="2" r="J32"/>
  <c i="4" r="F37"/>
  <c i="1" r="BB98"/>
  <c i="6" r="F37"/>
  <c i="1" r="BB101"/>
  <c i="8" r="F39"/>
  <c i="1" r="BD104"/>
  <c i="13" r="J32"/>
  <c i="14" r="J36"/>
  <c i="1" r="AW112"/>
  <c i="21" r="J36"/>
  <c i="1" r="AW121"/>
  <c i="22" r="F38"/>
  <c i="1" r="BC122"/>
  <c i="24" r="F38"/>
  <c i="1" r="BC125"/>
  <c i="3" r="F36"/>
  <c i="1" r="BA97"/>
  <c i="4" r="F39"/>
  <c i="1" r="BD98"/>
  <c i="7" r="F38"/>
  <c i="1" r="BC102"/>
  <c i="9" r="F37"/>
  <c i="1" r="BB105"/>
  <c i="10" r="F36"/>
  <c i="1" r="BA106"/>
  <c i="11" r="F39"/>
  <c i="1" r="BD108"/>
  <c i="16" r="J32"/>
  <c i="18" r="F36"/>
  <c i="1" r="BA117"/>
  <c i="20" r="F37"/>
  <c i="1" r="BB120"/>
  <c i="23" r="J32"/>
  <c i="25" r="J34"/>
  <c i="1" r="AW126"/>
  <c l="1" r="AG98"/>
  <c r="AG104"/>
  <c r="AG102"/>
  <c r="AG96"/>
  <c r="AG112"/>
  <c r="AG105"/>
  <c r="AG126"/>
  <c r="AG118"/>
  <c r="AG97"/>
  <c r="AG116"/>
  <c r="AG117"/>
  <c r="AG108"/>
  <c r="AG120"/>
  <c i="25" r="J96"/>
  <c i="1" r="AG125"/>
  <c r="AG124"/>
  <c r="AG122"/>
  <c r="AG121"/>
  <c r="AG114"/>
  <c r="AG113"/>
  <c r="AG110"/>
  <c r="AG106"/>
  <c r="AG101"/>
  <c r="AG100"/>
  <c r="AU115"/>
  <c i="3" r="J35"/>
  <c i="1" r="AV97"/>
  <c r="AT97"/>
  <c r="AN97"/>
  <c r="BA95"/>
  <c r="AW95"/>
  <c i="6" r="F35"/>
  <c i="1" r="AZ101"/>
  <c i="7" r="F35"/>
  <c i="1" r="AZ102"/>
  <c r="BA103"/>
  <c r="AW103"/>
  <c i="12" r="J35"/>
  <c i="1" r="AV109"/>
  <c r="AT109"/>
  <c r="BD111"/>
  <c r="BB115"/>
  <c r="AX115"/>
  <c r="BC119"/>
  <c r="AY119"/>
  <c r="BD123"/>
  <c r="AG123"/>
  <c r="AU107"/>
  <c r="AU119"/>
  <c i="2" r="J35"/>
  <c i="1" r="AV96"/>
  <c r="AT96"/>
  <c r="AN96"/>
  <c i="8" r="F35"/>
  <c i="1" r="AZ104"/>
  <c r="BB111"/>
  <c r="AX111"/>
  <c i="17" r="F35"/>
  <c i="1" r="AZ116"/>
  <c i="12" r="J32"/>
  <c i="1" r="AG109"/>
  <c r="AG107"/>
  <c r="AU111"/>
  <c i="4" r="J35"/>
  <c i="1" r="AV98"/>
  <c r="AT98"/>
  <c r="AN98"/>
  <c i="7" r="J35"/>
  <c i="1" r="AV102"/>
  <c r="AT102"/>
  <c r="AN102"/>
  <c i="10" r="F35"/>
  <c i="1" r="AZ106"/>
  <c i="12" r="F35"/>
  <c i="1" r="AZ109"/>
  <c r="BB107"/>
  <c r="AX107"/>
  <c i="14" r="F35"/>
  <c i="1" r="AZ112"/>
  <c i="25" r="J33"/>
  <c i="1" r="AV126"/>
  <c r="AT126"/>
  <c r="AN126"/>
  <c r="AU99"/>
  <c r="AU103"/>
  <c i="3" r="F35"/>
  <c i="1" r="AZ97"/>
  <c r="BD95"/>
  <c r="BC95"/>
  <c i="5" r="J35"/>
  <c i="1" r="AV100"/>
  <c r="AT100"/>
  <c r="AN100"/>
  <c r="BA107"/>
  <c r="AW107"/>
  <c r="BD107"/>
  <c i="14" r="J35"/>
  <c i="1" r="AV112"/>
  <c r="AT112"/>
  <c r="AN112"/>
  <c i="24" r="F35"/>
  <c i="1" r="AZ125"/>
  <c r="AU95"/>
  <c r="AU94"/>
  <c i="2" r="F35"/>
  <c i="1" r="AZ96"/>
  <c r="AG99"/>
  <c i="9" r="F35"/>
  <c i="1" r="AZ105"/>
  <c r="BC103"/>
  <c r="AY103"/>
  <c i="11" r="F35"/>
  <c i="1" r="AZ108"/>
  <c i="19" r="J35"/>
  <c i="1" r="AV118"/>
  <c r="AT118"/>
  <c r="AN118"/>
  <c r="BB119"/>
  <c r="AX119"/>
  <c i="23" r="F35"/>
  <c i="1" r="AZ124"/>
  <c i="4" r="F35"/>
  <c i="1" r="AZ98"/>
  <c r="BC99"/>
  <c r="AY99"/>
  <c i="8" r="J35"/>
  <c i="1" r="AV104"/>
  <c r="AT104"/>
  <c r="AN104"/>
  <c i="16" r="J35"/>
  <c i="1" r="AV114"/>
  <c r="AT114"/>
  <c r="AN114"/>
  <c i="20" r="F35"/>
  <c i="1" r="AZ120"/>
  <c r="BB95"/>
  <c r="AG95"/>
  <c i="6" r="J35"/>
  <c i="1" r="AV101"/>
  <c r="AT101"/>
  <c r="AN101"/>
  <c r="BB99"/>
  <c r="AX99"/>
  <c r="BA99"/>
  <c r="AW99"/>
  <c i="9" r="J35"/>
  <c i="1" r="AV105"/>
  <c r="AT105"/>
  <c r="AN105"/>
  <c r="BD103"/>
  <c r="BB103"/>
  <c r="AX103"/>
  <c i="11" r="J35"/>
  <c i="1" r="AV108"/>
  <c r="AT108"/>
  <c r="AN108"/>
  <c i="18" r="F35"/>
  <c i="1" r="AZ117"/>
  <c r="BD115"/>
  <c i="21" r="F35"/>
  <c i="1" r="AZ121"/>
  <c r="BA119"/>
  <c r="AW119"/>
  <c i="23" r="J35"/>
  <c i="1" r="AV124"/>
  <c r="AT124"/>
  <c r="AN124"/>
  <c i="5" r="F35"/>
  <c i="1" r="AZ100"/>
  <c i="13" r="F35"/>
  <c i="1" r="AZ110"/>
  <c i="15" r="F35"/>
  <c i="1" r="AZ113"/>
  <c r="BA111"/>
  <c r="AW111"/>
  <c r="AG111"/>
  <c r="BC115"/>
  <c r="AY115"/>
  <c r="BA115"/>
  <c r="AW115"/>
  <c i="22" r="J35"/>
  <c i="1" r="AV122"/>
  <c r="AT122"/>
  <c r="AN122"/>
  <c i="24" r="J35"/>
  <c i="1" r="AV125"/>
  <c r="AT125"/>
  <c r="AN125"/>
  <c r="BD99"/>
  <c i="10" r="J35"/>
  <c i="1" r="AV106"/>
  <c r="AT106"/>
  <c r="AN106"/>
  <c i="13" r="J35"/>
  <c i="1" r="AV110"/>
  <c r="AT110"/>
  <c r="AN110"/>
  <c i="15" r="J35"/>
  <c i="1" r="AV113"/>
  <c r="AT113"/>
  <c r="AN113"/>
  <c i="17" r="J35"/>
  <c i="1" r="AV116"/>
  <c r="AT116"/>
  <c r="AN116"/>
  <c r="AG103"/>
  <c i="16" r="F35"/>
  <c i="1" r="AZ114"/>
  <c r="BD119"/>
  <c r="AG119"/>
  <c r="BC107"/>
  <c r="AY107"/>
  <c i="18" r="J35"/>
  <c i="1" r="AV117"/>
  <c r="AT117"/>
  <c r="AN117"/>
  <c i="21" r="J35"/>
  <c i="1" r="AV121"/>
  <c r="AT121"/>
  <c r="AN121"/>
  <c r="BB123"/>
  <c r="AX123"/>
  <c r="BC111"/>
  <c r="AY111"/>
  <c i="19" r="F35"/>
  <c i="1" r="AZ118"/>
  <c i="22" r="F35"/>
  <c i="1" r="AZ122"/>
  <c r="BC123"/>
  <c r="AY123"/>
  <c i="25" r="F33"/>
  <c i="1" r="AZ126"/>
  <c i="20" r="J35"/>
  <c i="1" r="AV120"/>
  <c r="AT120"/>
  <c r="AN120"/>
  <c r="BA123"/>
  <c r="AW123"/>
  <c i="25" l="1" r="J39"/>
  <c i="24" r="J41"/>
  <c i="23" r="J41"/>
  <c i="22" r="J41"/>
  <c i="21" r="J41"/>
  <c i="20" r="J41"/>
  <c i="19" r="J41"/>
  <c i="18" r="J41"/>
  <c i="17" r="J41"/>
  <c i="16" r="J41"/>
  <c i="15" r="J41"/>
  <c i="14" r="J41"/>
  <c i="13" r="J41"/>
  <c i="12" r="J41"/>
  <c i="11" r="J41"/>
  <c i="10" r="J41"/>
  <c i="9" r="J41"/>
  <c i="8" r="J41"/>
  <c i="7" r="J41"/>
  <c i="6" r="J41"/>
  <c i="5" r="J41"/>
  <c i="4" r="J41"/>
  <c i="3" r="J41"/>
  <c i="2" r="J41"/>
  <c i="1" r="AN109"/>
  <c r="AG115"/>
  <c r="AZ95"/>
  <c r="AV95"/>
  <c r="AT95"/>
  <c r="AN95"/>
  <c r="AZ111"/>
  <c r="AV111"/>
  <c r="AT111"/>
  <c r="AN111"/>
  <c r="BD94"/>
  <c r="W33"/>
  <c r="AX95"/>
  <c r="BA94"/>
  <c r="W30"/>
  <c r="AZ107"/>
  <c r="AV107"/>
  <c r="AT107"/>
  <c r="AN107"/>
  <c r="AZ99"/>
  <c r="AV99"/>
  <c r="AT99"/>
  <c r="AN99"/>
  <c r="AY95"/>
  <c r="BC94"/>
  <c r="AY94"/>
  <c r="AZ123"/>
  <c r="AV123"/>
  <c r="AT123"/>
  <c r="AN123"/>
  <c r="AZ115"/>
  <c r="AV115"/>
  <c r="AT115"/>
  <c r="AN115"/>
  <c r="BB94"/>
  <c r="W31"/>
  <c r="AZ119"/>
  <c r="AV119"/>
  <c r="AT119"/>
  <c r="AN119"/>
  <c r="AZ103"/>
  <c r="AV103"/>
  <c r="AT103"/>
  <c r="AN103"/>
  <c l="1" r="AG94"/>
  <c r="AK26"/>
  <c r="AW94"/>
  <c r="AK30"/>
  <c r="W32"/>
  <c r="AX94"/>
  <c r="AZ94"/>
  <c r="AV94"/>
  <c r="AK29"/>
  <c l="1" r="AK35"/>
  <c r="W29"/>
  <c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<sst xmlns="http://schemas.openxmlformats.org/spreadsheetml/2006/main">
  <si>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</si>
  <si>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</si>
  <si>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</si>
  <si>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</si>
  <si>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</si>
  <si>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{840e52a3-caef-4fd9-b41c-2ff82caa71b2}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</si>
  <si>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</si>
  <si>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</si>
  <si>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</si>
  <si>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</si>
  <si>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</si>
  <si>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</si>
  <si>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</si>
  <si>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</si>
  <si>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01/2023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</si>
  <si>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</si>
  <si>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</si>
  <si>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přejezdů v obvodu ST Karlovy Vary 2023-24</t>
  </si>
  <si>
    <t>KSO:</t>
  </si>
  <si>
    <t>CC-CZ:</t>
  </si>
  <si>
    <t>Místo:</t>
  </si>
  <si>
    <t>ST Karlovy Vary</t>
  </si>
  <si>
    <t>Datum:</t>
  </si>
  <si>
    <t>1. 2. 2023</t>
  </si>
  <si>
    <t>Zadavatel:</t>
  </si>
  <si>
    <t>IČ:</t>
  </si>
  <si>
    <t>70994234</t>
  </si>
  <si>
    <t>Správa železnic,s.o.;OŘ ÚNL - ST Karlovy Vary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</si>
  <si>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</si>
  <si>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</si>
  <si>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</si>
  <si>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</si>
  <si>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</si>
  <si>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</si>
  <si>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</si>
  <si>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</si>
  <si>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Pavlína Liprtová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</si>
  <si>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</si>
  <si>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</si>
  <si>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</si>
  <si>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</si>
  <si>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</si>
  <si>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</si>
  <si>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</si>
  <si>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</si>
  <si>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</si>
  <si>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</si>
  <si>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</si>
  <si>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</si>
  <si>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</si>
  <si>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</si>
  <si>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</si>
  <si>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</si>
  <si>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</si>
  <si>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</si>
  <si>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</si>
  <si>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</si>
  <si>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</si>
  <si>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</si>
  <si>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</si>
  <si>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</si>
  <si>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</si>
  <si>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</si>
  <si>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</si>
  <si>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</si>
  <si>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</si>
  <si>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</si>
  <si>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</si>
  <si>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</si>
  <si>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</si>
  <si>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</si>
  <si>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</si>
  <si>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</si>
  <si>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</si>
  <si>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</si>
  <si>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</si>
  <si>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</si>
  <si>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</si>
  <si>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</si>
  <si>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</si>
  <si>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</si>
  <si>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</si>
  <si>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A.1</t>
  </si>
  <si>
    <t>Přejezd P77 v km 163,941</t>
  </si>
  <si>
    <t>STA</t>
  </si>
  <si>
    <t>1</t>
  </si>
  <si>
    <t>{2ad3afdc-7278-42f3-b2c1-f02df55cb10e}</t>
  </si>
  <si>
    <t>2</t>
  </si>
  <si>
    <t>/</t>
  </si>
  <si>
    <t>A.1.1</t>
  </si>
  <si>
    <t>Práce na přejezdu</t>
  </si>
  <si>
    <t>Soupis</t>
  </si>
  <si>
    <t>{a974d877-6041-447a-85ca-84c7dcd7bb1a}</t>
  </si>
  <si>
    <t>A.1.2</t>
  </si>
  <si>
    <t>Práce SSZT</t>
  </si>
  <si>
    <t>{5cf0a8c9-9a25-4a35-9309-bba918e33d06}</t>
  </si>
  <si>
    <t>A.1.3</t>
  </si>
  <si>
    <t>Přeprava</t>
  </si>
  <si>
    <t>{bece26e3-fa0e-4c25-81ca-b7a5d6b4d234}</t>
  </si>
  <si>
    <t>A.2</t>
  </si>
  <si>
    <t>Přejezd P102 v km 1,614</t>
  </si>
  <si>
    <t>{0d266cb1-c44b-42c3-8bf1-7b52af12cfff}</t>
  </si>
  <si>
    <t>A.2.1</t>
  </si>
  <si>
    <t>{de0704a6-6bc1-4827-97d4-07158e3b53fa}</t>
  </si>
  <si>
    <t>A.2.2</t>
  </si>
  <si>
    <t>{bb9e8eb9-72b8-4f6d-8410-589d62b39238}</t>
  </si>
  <si>
    <t>A.2.3</t>
  </si>
  <si>
    <t>{88266289-ce9f-4105-babe-e9db8fc20b0d}</t>
  </si>
  <si>
    <t>A.3</t>
  </si>
  <si>
    <t>Přejezd P149 v km 6,923</t>
  </si>
  <si>
    <t>{e936b9ba-4c8e-4cb0-b2b4-01dfdd9dbf53}</t>
  </si>
  <si>
    <t>A.3.1</t>
  </si>
  <si>
    <t>{b2e907a8-8bba-4d4d-860e-5dc2ce81ba1d}</t>
  </si>
  <si>
    <t>A.3.2</t>
  </si>
  <si>
    <t>{9b7f78d0-e0ae-420d-ba49-9a817e510983}</t>
  </si>
  <si>
    <t>A.3.3</t>
  </si>
  <si>
    <t>{8fdaaffc-01b6-4856-8e07-3177e70c3209}</t>
  </si>
  <si>
    <t>A.4</t>
  </si>
  <si>
    <t>Přejezd P191 v km 34,661</t>
  </si>
  <si>
    <t>{c9282853-1140-422a-a412-a391de4e9a5f}</t>
  </si>
  <si>
    <t>A.4.1</t>
  </si>
  <si>
    <t>{5f90cde4-bfcc-4297-a817-a36d9f299a25}</t>
  </si>
  <si>
    <t>A.4.2</t>
  </si>
  <si>
    <t>{2c27e84d-2393-43ca-a909-1cd136e32056}</t>
  </si>
  <si>
    <t>A.4.3</t>
  </si>
  <si>
    <t>{784eb327-15a5-4102-90f0-c4e4a8f618b5}</t>
  </si>
  <si>
    <t>A.5</t>
  </si>
  <si>
    <t>Přejezd P 1810 v km 52,220</t>
  </si>
  <si>
    <t>{b230b65a-00e7-4215-b458-90e889e34fe8}</t>
  </si>
  <si>
    <t>A.5.1</t>
  </si>
  <si>
    <t>{ac10c2f8-1287-41a4-badd-53e2cf90b4d4}</t>
  </si>
  <si>
    <t>A.5.2</t>
  </si>
  <si>
    <t>{74486064-b4cf-4096-9036-169abc3a017e}</t>
  </si>
  <si>
    <t>A.5.3</t>
  </si>
  <si>
    <t>{87cab983-6f81-49b0-9bc9-6db1c05737f4}</t>
  </si>
  <si>
    <t>A.6</t>
  </si>
  <si>
    <t>Přejezd P326 v km 20,880</t>
  </si>
  <si>
    <t>{ab28cda1-a028-43cd-8472-6e9cc1ab2a0e}</t>
  </si>
  <si>
    <t>A.6.1</t>
  </si>
  <si>
    <t>{2731b7c7-5ce0-4994-8ddc-df54fb4d0572}</t>
  </si>
  <si>
    <t>A.6.2</t>
  </si>
  <si>
    <t>{d2e400ae-6d45-43b5-91e6-277fd0169bc7}</t>
  </si>
  <si>
    <t>A.6.3</t>
  </si>
  <si>
    <t>{106d5070-dbad-4152-8053-5e74f28800aa}</t>
  </si>
  <si>
    <t>A.7</t>
  </si>
  <si>
    <t>Přejezd P79 v km 176,260</t>
  </si>
  <si>
    <t>{77ed3eff-5805-4083-b4fc-c9b43f9457eb}</t>
  </si>
  <si>
    <t>A.7.1</t>
  </si>
  <si>
    <t>{24fd3c7f-9f49-4bf3-ad6e-971de5142070}</t>
  </si>
  <si>
    <t>A.7.2</t>
  </si>
  <si>
    <t>{44e6b07b-e274-4857-80c0-d6183bf9c8f0}</t>
  </si>
  <si>
    <t>A.7.3</t>
  </si>
  <si>
    <t>{a75be6fc-2050-4a1b-af33-e912796ef641}</t>
  </si>
  <si>
    <t>A.8</t>
  </si>
  <si>
    <t>Přejezd P218 v km 8,218</t>
  </si>
  <si>
    <t>{249e046e-564b-4f2e-8be9-c4332ca8ac88}</t>
  </si>
  <si>
    <t>A.8.1</t>
  </si>
  <si>
    <t>{a27e02f8-868f-4910-a05a-cab9a6c6b0f3}</t>
  </si>
  <si>
    <t>A.8.2</t>
  </si>
  <si>
    <t>{9cc28664-4ee6-44a2-8d4b-67fb107257ac}</t>
  </si>
  <si>
    <t>A.9</t>
  </si>
  <si>
    <t>VON</t>
  </si>
  <si>
    <t>{c83e03c6-868c-4344-97af-c1230e803b91}</t>
  </si>
  <si>
    <t>KRYCÍ LIST SOUPISU PRACÍ</t>
  </si>
  <si>
    <t>Objekt:</t>
  </si>
  <si>
    <t>A.1 - Přejezd P77 v km 163,941</t>
  </si>
  <si>
    <t>Soupis:</t>
  </si>
  <si>
    <t>A.1.1 - Práce na přejezdu</t>
  </si>
  <si>
    <t>REKAPITULACE ČLENĚNÍ SOUPISU PRACÍ</t>
  </si>
  <si>
    <t>Kód dílu - Popis</t>
  </si>
  <si>
    <t>Cena celkem [CZK]</t>
  </si>
  <si>
    <t>Náklady ze soupisu prací</t>
  </si>
  <si>
    <t>-1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</si>
  <si>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</si>
  <si>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</si>
  <si>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</si>
  <si>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</si>
  <si>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</si>
  <si>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</si>
  <si>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</si>
  <si>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</si>
  <si>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</si>
  <si>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</si>
  <si>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</si>
  <si>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</si>
  <si>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</si>
  <si>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K</t>
  </si>
  <si>
    <t>5913235020</t>
  </si>
  <si>
    <t>Dělení AB komunikace řezáním hloubky do 20 cm. Poznámka: 1. V cenách jsou započteny náklady na provedení úkolu.</t>
  </si>
  <si>
    <t>m</t>
  </si>
  <si>
    <t>Sborník UOŽI 01 2023</t>
  </si>
  <si>
    <t>4</t>
  </si>
  <si>
    <t>ROZPOCET</t>
  </si>
  <si>
    <t>1456574313</t>
  </si>
  <si>
    <t>VV</t>
  </si>
  <si>
    <t>9,6*2</t>
  </si>
  <si>
    <t>5913240020</t>
  </si>
  <si>
    <t>Odstranění AB komunikace odtěžením nebo frézováním hloubky do 20 cm. Poznámka: 1. V cenách jsou započteny náklady na odtěžení nebo frézování a naložení výzisku na dopravní prostředek.</t>
  </si>
  <si>
    <t>m2</t>
  </si>
  <si>
    <t>1090462907</t>
  </si>
  <si>
    <t>2*9,6+1,6*9,6+2,4*9,6</t>
  </si>
  <si>
    <t>3</t>
  </si>
  <si>
    <t>5905055010</t>
  </si>
  <si>
    <t>Odstranění stávajícího kolejového lože odtěžením v koleji. Poznámka: 1. V cenách jsou započteny náklady na odstranění KL, úpravu pláně a rozprostření výzisku na terén nebo jeho naložení na dopravní prostředek. 2. Položka se použije v případech, kdy se nové KL nezřizuje.</t>
  </si>
  <si>
    <t>m3</t>
  </si>
  <si>
    <t>497101528</t>
  </si>
  <si>
    <t>(18*3,5*0,3)*2- 6,18"Pražce"</t>
  </si>
  <si>
    <t>5905105030</t>
  </si>
  <si>
    <t>Doplnění KL kamenivem souvisle strojně v koleji. Poznámka: 1. V cenách jsou započteny náklady na doplnění kameniva ojediněle ručně vidlemi a/nebo souvisle strojně z výsypných vozů případně nakladačem. 2. V cenách nejsou obsaženy náklady na dodávku kameniva.</t>
  </si>
  <si>
    <t>-477122680</t>
  </si>
  <si>
    <t>5</t>
  </si>
  <si>
    <t>5913035230</t>
  </si>
  <si>
    <t>Demontáž celopryžové přejezdové konstrukce silně zatížené v koleji část vnější a vnitřní včetně závěrných zídek. Poznámka: 1. V cenách jsou započteny náklady na demontáž konstrukce, naložení na dopravní prostředek.</t>
  </si>
  <si>
    <t>524121969</t>
  </si>
  <si>
    <t>2*9,6</t>
  </si>
  <si>
    <t>6</t>
  </si>
  <si>
    <t>5913215040</t>
  </si>
  <si>
    <t>Demontáž kolejnicových dílů přejezdu náběhový klín. Poznámka: 1. V cenách jsou započteny náklady na demontáž a naložení na dopravní prostředek.</t>
  </si>
  <si>
    <t>kus</t>
  </si>
  <si>
    <t>211641595</t>
  </si>
  <si>
    <t>7</t>
  </si>
  <si>
    <t>5907050020</t>
  </si>
  <si>
    <t>Dělení kolejnic řezáním nebo rozbroušením soustavy S49 nebo T. Poznámka: 1. V cenách jsou započteny náklady na manipulaci, podložení, označení a provedení řezu kolejnice.</t>
  </si>
  <si>
    <t>-1711917901</t>
  </si>
  <si>
    <t>8</t>
  </si>
  <si>
    <t>5906140155</t>
  </si>
  <si>
    <t>Demontáž kolejového roštu koleje v ose koleje pražce betonové, tvar S49, T, 49E1.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</si>
  <si>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km</t>
  </si>
  <si>
    <t>-1189572965</t>
  </si>
  <si>
    <t>(2*11)/1000</t>
  </si>
  <si>
    <t>9</t>
  </si>
  <si>
    <t>5906130345</t>
  </si>
  <si>
    <t>Montáž kolejového roštu v ose koleje pražce betonové vystrojené, tvar S49, 49E1. Poznámka: 1. V cenách jsou započteny náklady na manipulaci a montáž KR, u pražců dřevěných nevystrojených i na vrtání pražců. 2. V cenách nejsou obsaženy náklady na dodávku materiálu.</t>
  </si>
  <si>
    <t>2030770388</t>
  </si>
  <si>
    <t>10</t>
  </si>
  <si>
    <t>5907015016</t>
  </si>
  <si>
    <t>Ojedinělá výměna kolejnic stávající upevnění, tvar S49, T, 49E1.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</si>
  <si>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994742479</t>
  </si>
  <si>
    <t>P</t>
  </si>
  <si>
    <t>Poznámka k položce:_x000d_
Metr kolejnice=m</t>
  </si>
  <si>
    <t>7,75*4</t>
  </si>
  <si>
    <t>11</t>
  </si>
  <si>
    <t>5910021020</t>
  </si>
  <si>
    <t>Svařování kolejnic termitem zkrácený předehřev standardní spára svar sériový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</si>
  <si>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svar</t>
  </si>
  <si>
    <t>415800826</t>
  </si>
  <si>
    <t>12</t>
  </si>
  <si>
    <t>5910040215</t>
  </si>
  <si>
    <t>Umožnění volné dilatace kolejnice bez demontáže nebo montáže upevňovadel s osazením a odstraněním kluzných podložek. Poznámka: 1. V cenách jsou započteny náklady na uvolnění, demontáž a rovnoměrné prodloužení nebo zkrácení kolejnice, vyznačení značek a vedení dokumentace. 2. V cenách nejsou obsaženy náklady na demontáž kolejnicových spojek.</t>
  </si>
  <si>
    <t>-704314611</t>
  </si>
  <si>
    <t>118,75*4</t>
  </si>
  <si>
    <t>13</t>
  </si>
  <si>
    <t>5910035030</t>
  </si>
  <si>
    <t>Dosažení dovolené upínací teploty v BK prodloužením kolejnicového pásu v koleji tv. S49.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</si>
  <si>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-1691528740</t>
  </si>
  <si>
    <t>14</t>
  </si>
  <si>
    <t>5914015130</t>
  </si>
  <si>
    <t>Čištění odvodňovacích zařízení ručně prahová vpusť s mříží. Poznámka: 1. V cenách jsou započteny náklady na vyčištění od nánosu a nečistot a rozprostření výzisku na terén nebo naložení na dopravní prostředek. 2. V cenách nejsou obsaženy náklady na dopravu a skládkovné.</t>
  </si>
  <si>
    <t>-1181787875</t>
  </si>
  <si>
    <t>5914040040</t>
  </si>
  <si>
    <t>Čištění krytých odvodňovacích zařízení ručně svodné šachty. Poznámka: 1. V cenách jsou započteny náklady na pročištění nebo propláchnutí, odstranění usazenin a naložení výzisku na dopravní prostředek. 2. V cenách nejsou obsaženy náklady na dopravu výzisku a skládkovné.</t>
  </si>
  <si>
    <t>490567365</t>
  </si>
  <si>
    <t>16</t>
  </si>
  <si>
    <t>5913040230</t>
  </si>
  <si>
    <t>Montáž celopryžové přejezdové konstrukce silně zatížené v koleji část vnější a vnitřní včetně závěrných zídek. Poznámka: 1. V cenách jsou započteny náklady na montáž konstrukce. 2. V cenách nejsou obsaženy náklady na dodávku materiálu.</t>
  </si>
  <si>
    <t>1995828586</t>
  </si>
  <si>
    <t>17</t>
  </si>
  <si>
    <t>5913030030</t>
  </si>
  <si>
    <t>Montáž dílů přejezdu celopryžového v koleji náběhový klín. Poznámka: 1. V cenách jsou započteny náklady na montáž dílů. 2. V cenách nejsou obsaženy náklady na dodávku materiálu.</t>
  </si>
  <si>
    <t>969811897</t>
  </si>
  <si>
    <t>18</t>
  </si>
  <si>
    <t>5913250020</t>
  </si>
  <si>
    <t>Zřízení konstrukce vozovky asfaltobetonové dle vzorového listu Ž těžké - podkladní, ložní a obrusná vrstva tloušťky do 25 cm. Poznámka: 1. V cenách jsou započteny náklady na zřízení netuhé vozovky podle VL s živičným podkladem ze stmelených vrstev podle vzorového listu Ž. 2. V cenách nejsou obsaženy náklady na dodávku materiálu.</t>
  </si>
  <si>
    <t>-1870057371</t>
  </si>
  <si>
    <t>19</t>
  </si>
  <si>
    <t>5909031020</t>
  </si>
  <si>
    <t>Úprava GPK koleje směrové a výškové uspořádání pražce betonové. Poznámka: 1. V cenách jsou započteny náklady na nasazení strojní linky pro úpravu směrového a výškového uspořádání ASP metodou zmenšování chyb a úpravu KL pluhem včetně měření mezních stavebních odchylek dle ČSN, měření technologických veličin a předání tištěných výstupů objednateli. 2. V cenách nejsou obsaženy náklady doplnění a dodávku kameniva a snížení KL pod patou kolejnice.</t>
  </si>
  <si>
    <t>183654534</t>
  </si>
  <si>
    <t>Poznámka k položce:_x000d_
Kilometr koleje=km</t>
  </si>
  <si>
    <t>20</t>
  </si>
  <si>
    <t>5909041010</t>
  </si>
  <si>
    <t>Úprava GPK výhybky směrové a výškové uspořádání pražce dřevěné nebo ocelové. Poznámka: 1. V cenách jsou započteny náklady na nasazení strojní linky pro úpravu směrového a výškového uspořádání ASP metodou zmenšování chyb a úpravu KL pluhem včetně měření mezních stavebních odchylek dle ČSN, měření technologických veličin a předání tištěných výstupů objednateli. 2. V cenách nejsou obsaženy náklady doplnění a dodávku kameniva a snížení KL pod patou kolejnice.</t>
  </si>
  <si>
    <t>-1294185603</t>
  </si>
  <si>
    <t>Poznámka k položce:_x000d_
Vč.14,15,16,17,18</t>
  </si>
  <si>
    <t>64,79*3+49,85*2</t>
  </si>
  <si>
    <t>9909000400</t>
  </si>
  <si>
    <t xml:space="preserve">Poplatek za likvidaci plastových součástí   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</si>
  <si>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t</t>
  </si>
  <si>
    <t>512</t>
  </si>
  <si>
    <t>1423157981</t>
  </si>
  <si>
    <t>22</t>
  </si>
  <si>
    <t>9909000100</t>
  </si>
  <si>
    <t xml:space="preserve">Poplatek za uložení suti nebo hmot na oficiální skládku   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</si>
  <si>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-1089520275</t>
  </si>
  <si>
    <t>31,62*1,7</t>
  </si>
  <si>
    <t>23</t>
  </si>
  <si>
    <t>9909000200</t>
  </si>
  <si>
    <t xml:space="preserve">Poplatek za uložení nebezpečného odpadu na oficiální skládku   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</si>
  <si>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-632459518</t>
  </si>
  <si>
    <t>57,6*0,2*2,4</t>
  </si>
  <si>
    <t>24</t>
  </si>
  <si>
    <t>M</t>
  </si>
  <si>
    <t>5958125000</t>
  </si>
  <si>
    <t>Komplety s antikorozní úpravou Skl 14 (svěrka Skl14, vrtule R1, podložka Uls7)</t>
  </si>
  <si>
    <t>751966275</t>
  </si>
  <si>
    <t>(18*4)*2</t>
  </si>
  <si>
    <t>25</t>
  </si>
  <si>
    <t>5956140005</t>
  </si>
  <si>
    <t>Pražec betonový příčný nevystrojený tv. B 91S(T)/2 (S)</t>
  </si>
  <si>
    <t>-1656306130</t>
  </si>
  <si>
    <t>2*18</t>
  </si>
  <si>
    <t>26</t>
  </si>
  <si>
    <t>5955101000</t>
  </si>
  <si>
    <t>Kamenivo drcené štěrk frakce 31,5/63 třídy BI</t>
  </si>
  <si>
    <t>312909605</t>
  </si>
  <si>
    <t>31,62*1,7+63,61"doplnění KL po podbití"</t>
  </si>
  <si>
    <t>27</t>
  </si>
  <si>
    <t>5963146020</t>
  </si>
  <si>
    <t>Asfaltový beton ACP 16S 50/70 středněznný-podkladní vrstva</t>
  </si>
  <si>
    <t>2071913534</t>
  </si>
  <si>
    <t>27,648/3</t>
  </si>
  <si>
    <t>28</t>
  </si>
  <si>
    <t>5963146010</t>
  </si>
  <si>
    <t>Asfaltový beton ACL 16S 50/70 hrubozrnný-ložní vrstva</t>
  </si>
  <si>
    <t>-721343678</t>
  </si>
  <si>
    <t>29</t>
  </si>
  <si>
    <t>5963146005</t>
  </si>
  <si>
    <t>Asfaltový beton ACO 8 50/70 jemnozrnný-obrusná vrstva</t>
  </si>
  <si>
    <t>808411743</t>
  </si>
  <si>
    <t>30</t>
  </si>
  <si>
    <t>5963155005</t>
  </si>
  <si>
    <t>Asfaltová páska těsnící</t>
  </si>
  <si>
    <t>1726476262</t>
  </si>
  <si>
    <t>31</t>
  </si>
  <si>
    <t>5958158005</t>
  </si>
  <si>
    <t xml:space="preserve">Podložka pryžová pod patu kolejnice S49  183/126/6</t>
  </si>
  <si>
    <t>-1778072827</t>
  </si>
  <si>
    <t>36*2</t>
  </si>
  <si>
    <t>32</t>
  </si>
  <si>
    <t>5964159005</t>
  </si>
  <si>
    <t>Obrubník chodníkový</t>
  </si>
  <si>
    <t>1186059891</t>
  </si>
  <si>
    <t>33</t>
  </si>
  <si>
    <t>5963101105</t>
  </si>
  <si>
    <t>Přejezd celopryžový Strail závěrná zídka tvaru T délky 1200 mm</t>
  </si>
  <si>
    <t>-945234493</t>
  </si>
  <si>
    <t>34</t>
  </si>
  <si>
    <t>5963101050</t>
  </si>
  <si>
    <t>Přejezd celopryžový Strail spínací táhlo střední 1200 mm</t>
  </si>
  <si>
    <t>-1578132746</t>
  </si>
  <si>
    <t>35</t>
  </si>
  <si>
    <t>5957104025</t>
  </si>
  <si>
    <t>Kolejnicové pásy třídy R260 tv. 49 E1 délky 75 metrů</t>
  </si>
  <si>
    <t>-1011507780</t>
  </si>
  <si>
    <t>36</t>
  </si>
  <si>
    <t>5964161010</t>
  </si>
  <si>
    <t>Beton lehce zhutnitelný C 20/25;X0 F5 2 285 2 765</t>
  </si>
  <si>
    <t>1811679096</t>
  </si>
  <si>
    <t>"závěrné zídky"19,2*0,2*0,2 + "obrubníky"8*0,2*0,2</t>
  </si>
  <si>
    <t>A.1.2 - Práce SSZT</t>
  </si>
  <si>
    <t>7592007050</t>
  </si>
  <si>
    <t>Demontáž počítacího bodu (senzoru) RSR 180</t>
  </si>
  <si>
    <t>-373109253</t>
  </si>
  <si>
    <t>7592005050</t>
  </si>
  <si>
    <t>Montáž počítacího bodu (senzoru) RSR 180 - uložení a připevnění na určené místo, seřízení polohy, přezkoušení</t>
  </si>
  <si>
    <t>-213409341</t>
  </si>
  <si>
    <t>A.1.3 - Přeprava</t>
  </si>
  <si>
    <t>9902100200</t>
  </si>
  <si>
    <t>Doprava obousměrná (např. dodávek z vlastních zásob zhotovitele nebo objednatele nebo výzisku) mechanizací o nosnosti přes 3,5 t sypanin (kameniva, písku, suti, dlažebních kostek, atd.) do 20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</si>
  <si>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2041450638</t>
  </si>
  <si>
    <t>Poznámka k položce:_x000d_
skládka - odvoz</t>
  </si>
  <si>
    <t>53,754+27,648+0,100</t>
  </si>
  <si>
    <t>9902100500</t>
  </si>
  <si>
    <t>Doprava obousměrná (např. dodávek z vlastních zásob zhotovitele nebo objednatele nebo výzisku) mechanizací o nosnosti přes 3,5 t sypanin (kameniva, písku, suti, dlažebních kostek, atd.) do 60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</si>
  <si>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692224826</t>
  </si>
  <si>
    <t>Poznámka k položce:_x000d_
asfalt, obrubníky,štěrk, komplety,závěrné zídky+spínací táhla,beton</t>
  </si>
  <si>
    <t>9,216*3+0,472+117,364+0,013+0,151+2,480+0,138+2,643</t>
  </si>
  <si>
    <t>9903200100</t>
  </si>
  <si>
    <t xml:space="preserve">Přeprava mechanizace na místo prováděných prací o hmotnosti přes 12 t přes 50 do 100 km  Poznámka: 1. Ceny jsou určeny pro dopravu mechanizmů na místo prováděných prací po silnici i po kolejích.2. V ceně jsou započteny i náklady na zpáteční cestu dopravního prostředku. Měrnou jednotkou je kus přepravovaného stroje.</t>
  </si>
  <si>
    <t>1386355590</t>
  </si>
  <si>
    <t>Poznámka k položce:_x000d_
ASP,MHS</t>
  </si>
  <si>
    <t>9902900200</t>
  </si>
  <si>
    <t xml:space="preserve">Naložení objemnějšího kusového materiálu, vybouraných hmot    Poznámka: 1. Ceny jsou určeny pro nakládání materiálu v případech, kdy není naložení součástí dodávky materiálu nebo není uvedeno v popisu cen a pro nakládání z meziskládky.2. Ceny se použijí i pro nakládání materiálu z vlastních zásob objednatele.</t>
  </si>
  <si>
    <t>1657554058</t>
  </si>
  <si>
    <t>Poznámka k položce:_x000d_
asfalt.beton odvoz na skládku + kolejnice dovoz</t>
  </si>
  <si>
    <t>27,648+3,704</t>
  </si>
  <si>
    <t>9902201200</t>
  </si>
  <si>
    <t>Doprava obousměrná mechanizací o nosnosti přes 3,5 t objemnějšího kusového materiálu (prefabrikátů, stožárů, výhybek, rozvaděčů, vybouraných hmot atd.) do 350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</si>
  <si>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1417372453</t>
  </si>
  <si>
    <t>Poznámka k položce:_x000d_
Měrnou jednotkou je t přepravovaného materiálu.</t>
  </si>
  <si>
    <t>"pražce+kolejnice"3,704+3,708</t>
  </si>
  <si>
    <t>A.2 - Přejezd P102 v km 1,614</t>
  </si>
  <si>
    <t>A.2.1 - Práce na přejezdu</t>
  </si>
  <si>
    <t>-948469352</t>
  </si>
  <si>
    <t>6,2*2</t>
  </si>
  <si>
    <t>-1955043807</t>
  </si>
  <si>
    <t>6,2*1+6,2*5,5</t>
  </si>
  <si>
    <t>-595896595</t>
  </si>
  <si>
    <t xml:space="preserve">Poznámka k položce:_x000d_
Neodváží se, bude rozprostřeno </t>
  </si>
  <si>
    <t>(17*3,5*0,5)-2,678"pražce"</t>
  </si>
  <si>
    <t>-2107725775</t>
  </si>
  <si>
    <t>"po odtěžení"27,072+105,88"po podbíjení</t>
  </si>
  <si>
    <t>5913095020</t>
  </si>
  <si>
    <t>Demontáž dílů zádlažbové přejezdové konstrukce vnitřního panelu. Poznámka: 1. V cenách jsou započteny náklady na demontáž dílů a naložení na dopravní prostředek.</t>
  </si>
  <si>
    <t>-895549396</t>
  </si>
  <si>
    <t>Poznámka k položce:_x000d_
Odvoz panelů si zajistí objednatel.</t>
  </si>
  <si>
    <t>5913095030</t>
  </si>
  <si>
    <t>Demontáž dílů zádlažbové přejezdové konstrukce náběhového klínu. Poznámka: 1. V cenách jsou započteny náklady na demontáž dílů a naložení na dopravní prostředek.</t>
  </si>
  <si>
    <t>-1999911607</t>
  </si>
  <si>
    <t>1477945870</t>
  </si>
  <si>
    <t>5906140035</t>
  </si>
  <si>
    <t>Demontáž kolejového roštu koleje v ose koleje pražce dřevěné, tvar S49, T, 49E1.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</si>
  <si>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-1594548543</t>
  </si>
  <si>
    <t>5906130135</t>
  </si>
  <si>
    <t>Montáž kolejového roštu v ose koleje pražce dřevěné vystrojené, tvar S49, 49E1. Poznámka: 1. V cenách jsou započteny náklady na manipulaci a montáž KR, u pražců dřevěných nevystrojených i na vrtání pražců. 2. V cenách nejsou obsaženy náklady na dodávku materiálu.</t>
  </si>
  <si>
    <t>-1182043434</t>
  </si>
  <si>
    <t>5910021120</t>
  </si>
  <si>
    <t>Svařování kolejnic termitem zkrácený předehřev standardní spára svar jednotlivý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</si>
  <si>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-339843700</t>
  </si>
  <si>
    <t>-1605511727</t>
  </si>
  <si>
    <t>604444945</t>
  </si>
  <si>
    <t>-1335126151</t>
  </si>
  <si>
    <t>-1353358793</t>
  </si>
  <si>
    <t>-764064702</t>
  </si>
  <si>
    <t>-1554644931</t>
  </si>
  <si>
    <t>(1*6,2+5,5*6,2)-(6,2*0,6)"Vpusť vpravo"</t>
  </si>
  <si>
    <t>5915005020</t>
  </si>
  <si>
    <t>Hloubení rýh nebo jam ručně na železničním spodku v hornině třídy těžitelnosti I skupiny 2. Poznámka: 1. V cenách jsou započteny náklady na hloubení a uložení výzisku na terén nebo naložení na dopravní prostředek a uložení na úložišti.</t>
  </si>
  <si>
    <t>-1720373594</t>
  </si>
  <si>
    <t>6,2*0,8*0,7"silniční žlab"</t>
  </si>
  <si>
    <t>(6,2*0,5*0,6)*2"závěrná zídka"</t>
  </si>
  <si>
    <t>Součet</t>
  </si>
  <si>
    <t>5914020020</t>
  </si>
  <si>
    <t>Čištění otevřených odvodňovacích zařízení strojně příkop nezpevněný. Poznámka: 1. V cenách jsou započteny náklady na odtěžení nánosu a nečistot, rozprostření výzisku na terén nebo naložení na dopravní prostředek. 2. V cenách nejsou obsaženy náklady na dopravu a skládkovné.</t>
  </si>
  <si>
    <t>1712449917</t>
  </si>
  <si>
    <t>Poznámka k položce:_x000d_
Vlevo a vpravo přejezdu na obě strany</t>
  </si>
  <si>
    <t>((30*0,5*0,5)*2)*2</t>
  </si>
  <si>
    <t>5914035510</t>
  </si>
  <si>
    <t>Zřízení otevřených odvodňovacích zařízení silničního žlabu s mřížkou. Poznámka: 1. V cenách jsou započteny náklady na zřízení podkladní vrstvy a uložení zařízení podle vzorového listu a rozprostření výzisku na terén nebo naložení na dopravní prostředek. 2. V cenách nejsou obsaženy náklady na provedení výkopku, ruční dočištění a dodávku materiálu.</t>
  </si>
  <si>
    <t>835485165</t>
  </si>
  <si>
    <t>"odvodňovací žlab vpravo" 6,0</t>
  </si>
  <si>
    <t>5915010020</t>
  </si>
  <si>
    <t>Těžení zeminy nebo horniny železničního spodku v hornině třídy těžitelnosti I skupiny 2. Poznámka: 1. V cenách jsou započteny náklady na těžení a uložení výzisku na terén nebo naložení na dopravní prostředek a uložení na úložišti.</t>
  </si>
  <si>
    <t>1420261312</t>
  </si>
  <si>
    <t>Poznámka k položce:_x000d_
Vpravo na obě strany přejezdu</t>
  </si>
  <si>
    <t>(30+50)*0,5*1</t>
  </si>
  <si>
    <t>5914035010</t>
  </si>
  <si>
    <t>Zřízení otevřených odvodňovacích zařízení příkopové tvárnice. Poznámka: 1. V cenách jsou započteny náklady na zřízení podkladní vrstvy a uložení zařízení podle vzorového listu a rozprostření výzisku na terén nebo naložení na dopravní prostředek. 2. V cenách nejsou obsaženy náklady na provedení výkopku, ruční dočištění a dodávku materiálu.</t>
  </si>
  <si>
    <t>532337048</t>
  </si>
  <si>
    <t>Poznámka k položce:_x000d_
Vpravo přejezdu na obě strany</t>
  </si>
  <si>
    <t>25*2</t>
  </si>
  <si>
    <t>5915020010</t>
  </si>
  <si>
    <t>Povrchová úprava plochy železničního spodku. Poznámka: 1. V cenách jsou započteny náklady na urovnání a úpravu ploch nebo skládek výzisku kameniva a zeminy s jejich případnou rekultivací.</t>
  </si>
  <si>
    <t>-2096443754</t>
  </si>
  <si>
    <t>-1051264345</t>
  </si>
  <si>
    <t>40,3*0,2*2,4"Asfalt"</t>
  </si>
  <si>
    <t>1357875000</t>
  </si>
  <si>
    <t>12*4</t>
  </si>
  <si>
    <t>5956140030</t>
  </si>
  <si>
    <t>Pražec betonový příčný vystrojený včetně kompletů tv. B 91S/2 (S)</t>
  </si>
  <si>
    <t>1063228090</t>
  </si>
  <si>
    <t>Pražec betonový příčný nevystrojený tv. B 91S/2 (S)</t>
  </si>
  <si>
    <t>Sborník UOŽI 01 2022</t>
  </si>
  <si>
    <t>2103250666</t>
  </si>
  <si>
    <t>-752218766</t>
  </si>
  <si>
    <t>27,072*1,7+ 180,00"dosyp po podbíjení"</t>
  </si>
  <si>
    <t>5955101020</t>
  </si>
  <si>
    <t>Kamenivo drcené štěrkodrť frakce 0/32</t>
  </si>
  <si>
    <t>-925976209</t>
  </si>
  <si>
    <t>"závěrné zídky"(6*0,3*0,1*2)*1,8</t>
  </si>
  <si>
    <t>"odvod.žlab"(6*0,8*0,1)*1,8</t>
  </si>
  <si>
    <t>"zpevněný příkop"(50*0,5*0,1)*1,8</t>
  </si>
  <si>
    <t>377666139</t>
  </si>
  <si>
    <t>"závěrné zídky"(6*0,2*0,2)*2</t>
  </si>
  <si>
    <t>"odvodňovací příkop"(50*0,45*0,2)+(50*0,3*0,3)</t>
  </si>
  <si>
    <t>1920118396</t>
  </si>
  <si>
    <t>(36,58*0,2*2,4)/3</t>
  </si>
  <si>
    <t>924043144</t>
  </si>
  <si>
    <t>-419988570</t>
  </si>
  <si>
    <t>-1136290816</t>
  </si>
  <si>
    <t>694237611</t>
  </si>
  <si>
    <t>5963101003</t>
  </si>
  <si>
    <t>Přejezd celopryžový Strail pro zatížené komunikace se závěrnou zídkou tv. T</t>
  </si>
  <si>
    <t>561652802</t>
  </si>
  <si>
    <t>5963101055</t>
  </si>
  <si>
    <t>Přejezd celopryžový Strail náběhový klín pero</t>
  </si>
  <si>
    <t>1380028143</t>
  </si>
  <si>
    <t>37</t>
  </si>
  <si>
    <t>5964119005</t>
  </si>
  <si>
    <t>Příkopová tvárnice TZZ 5</t>
  </si>
  <si>
    <t>-209152987</t>
  </si>
  <si>
    <t>2*84</t>
  </si>
  <si>
    <t>38</t>
  </si>
  <si>
    <t>5957201010</t>
  </si>
  <si>
    <t>Kolejnice užité tv. S49</t>
  </si>
  <si>
    <t>1761040076</t>
  </si>
  <si>
    <t>Poznámka k položce:_x000d_
Neoceňovat - dodá objednatel</t>
  </si>
  <si>
    <t>39</t>
  </si>
  <si>
    <t>5964123000</t>
  </si>
  <si>
    <t>Odvodňovací žlab s mříží</t>
  </si>
  <si>
    <t>-569634164</t>
  </si>
  <si>
    <t>40</t>
  </si>
  <si>
    <t>5964123010</t>
  </si>
  <si>
    <t>Odvodňovací žlab s mříží a vývodem</t>
  </si>
  <si>
    <t>-1648984862</t>
  </si>
  <si>
    <t>A.2.2 - Práce SSZT</t>
  </si>
  <si>
    <t>-37641409</t>
  </si>
  <si>
    <t>-509627867</t>
  </si>
  <si>
    <t>A.2.3 - Přeprava</t>
  </si>
  <si>
    <t>Doprava obousměrná mechanizací o nosnosti přes 3,5 t sypanin (kameniva, písku, suti, dlažebních kostek, atd.) do 20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</si>
  <si>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379481290</t>
  </si>
  <si>
    <t>"skládka asfalt"19,344</t>
  </si>
  <si>
    <t>Doprava obousměrná mechanizací o nosnosti přes 3,5 t sypanin (kameniva, písku, suti, dlažebních kostek, atd.) do 60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</si>
  <si>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1814421735</t>
  </si>
  <si>
    <t>Poznámka k položce:_x000d_
Asfalt, beton, kamenivo, drť, odvodňovací tvárnice, komplety anticoro, bet.žlab, přejezd Strail</t>
  </si>
  <si>
    <t>5,853*3+23,027+156,022+6,012+13,272+0,050+3,608+0,009+9,516</t>
  </si>
  <si>
    <t>828933159</t>
  </si>
  <si>
    <t>"pražce"4,251+3,648</t>
  </si>
  <si>
    <t>1365936980</t>
  </si>
  <si>
    <t>Poznámka k položce:_x000d_
ASP, stroj na úpravu ŠL,MHS</t>
  </si>
  <si>
    <t>251251307</t>
  </si>
  <si>
    <t>"asfalt na skládku"19,344</t>
  </si>
  <si>
    <t>A.3 - Přejezd P149 v km 6,923</t>
  </si>
  <si>
    <t>A.3.1 - Práce na přejezdu</t>
  </si>
  <si>
    <t>5913235040</t>
  </si>
  <si>
    <t>Dělení AB komunikace řezáním hloubky do 40 cm. Poznámka: 1. V cenách jsou započteny náklady na provedení úkolu.</t>
  </si>
  <si>
    <t>-688945521</t>
  </si>
  <si>
    <t>2*13</t>
  </si>
  <si>
    <t>367036714</t>
  </si>
  <si>
    <t>"vně přejezdu vpravo ve směru staničení"13,0*2,5</t>
  </si>
  <si>
    <t>"vně přejezdu vlevo ve směru staničení"13,0*4,8</t>
  </si>
  <si>
    <t>"vnitřní část přejezdu"13,0*1,2</t>
  </si>
  <si>
    <t>Těžení zeminy nebo horniny železničního spodku třídy těžitelnosti I skupiny 2. Poznámka: 1. V cenách jsou započteny náklady na těžení a uložení výzisku na terén nebo naložení na dopravní prostředek a uložení na úložišti.</t>
  </si>
  <si>
    <t>-901457240</t>
  </si>
  <si>
    <t>"vně přejezdu vpravo ve směru staničení"13,0*1,2*0,35</t>
  </si>
  <si>
    <t>"vně přejezdu vlevo ve směru staničení"13,0*1,2*0,35</t>
  </si>
  <si>
    <t>"v přejezdu"13,0*2,6*0,40</t>
  </si>
  <si>
    <t>195573381</t>
  </si>
  <si>
    <t>"vně přejezdu vpravo"13,0*2,5</t>
  </si>
  <si>
    <t>"v přejezdu "13,0*1,2</t>
  </si>
  <si>
    <t>"vně přejezdu vlevo"13,0*4,8</t>
  </si>
  <si>
    <t>-108477856</t>
  </si>
  <si>
    <t>(30*3,5*0,5)-3,09 "pražce"</t>
  </si>
  <si>
    <t>-446040266</t>
  </si>
  <si>
    <t>(30*3,5*0,5)-"pražce"3,09</t>
  </si>
  <si>
    <t>1339280900</t>
  </si>
  <si>
    <t>Poznámka k položce:_x000d_
Řez=kus</t>
  </si>
  <si>
    <t>1898601253</t>
  </si>
  <si>
    <t>19/1000</t>
  </si>
  <si>
    <t>-2112850536</t>
  </si>
  <si>
    <t>5913210020</t>
  </si>
  <si>
    <t>Výměna kolejnicových dílů přejezdu ochranná kolejnice. Poznámka: 1. V cenách jsou započteny náklady na výměnu a manipulaci. 2. V cenách nejsou obsaženy náklady na dodávku materiálu.</t>
  </si>
  <si>
    <t>699531912</t>
  </si>
  <si>
    <t>2*13,0</t>
  </si>
  <si>
    <t>-694368958</t>
  </si>
  <si>
    <t>5909032020</t>
  </si>
  <si>
    <t>Přesná úprava GPK koleje směrové a výškové uspořádání pražce betonové. Poznámka: 1. V cenách jsou započteny náklady na úpravu směrového a výškového uspořádání strojní linkou ASP do projektované polohy s přesným zaměřením její prostorové polohy,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</si>
  <si>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-543085498</t>
  </si>
  <si>
    <t>(2*30+200)/1000</t>
  </si>
  <si>
    <t>17933797</t>
  </si>
  <si>
    <t>-1151434653</t>
  </si>
  <si>
    <t>5906120010</t>
  </si>
  <si>
    <t>Zkrácení dřevěného pražce odřezáním. Poznámka: 1. V cenách jsou započteny náklady na odstranění mřížky, zkrácení, ošetření čela pražce impregnačním prostředkem a osazení mřížky</t>
  </si>
  <si>
    <t>624407167</t>
  </si>
  <si>
    <t>5914075020</t>
  </si>
  <si>
    <t>Zřízení konstrukční vrstvy pražcového podloží bez geomateriálu tl. 0,30 m. Poznámka: 1. V cenách nejsou obsaženy náklady na dodávku materiálu a odtěžení zeminy.</t>
  </si>
  <si>
    <t>-1137912017</t>
  </si>
  <si>
    <t>Poznámka k položce:_x000d_
VL Ž4 typ 2</t>
  </si>
  <si>
    <t>13*2,6"vpřejezdu"</t>
  </si>
  <si>
    <t>-327789887</t>
  </si>
  <si>
    <t xml:space="preserve">Poplatek za uložení suti nebo hmot na oficiální skládku  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</si>
  <si>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460552139</t>
  </si>
  <si>
    <t>Poznámka k položce:_x000d_
kamenivo +zemina</t>
  </si>
  <si>
    <t>49,410*1,7+24,440*1,8</t>
  </si>
  <si>
    <t xml:space="preserve">Poplatek za uložení nebezpečného odpadu na oficiální skládku  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</si>
  <si>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-1959437533</t>
  </si>
  <si>
    <t>(110,5*0,2)*2,4</t>
  </si>
  <si>
    <t>58935150R</t>
  </si>
  <si>
    <t>směs stmelená cementem SC C 8/10 (kamenivo zpevněné cementem KSC I)</t>
  </si>
  <si>
    <t>-1369784356</t>
  </si>
  <si>
    <t>33,8*0,3"v přejezdu"</t>
  </si>
  <si>
    <t>5957104024</t>
  </si>
  <si>
    <t>Kolejnicové pásy třídy R260 tv. 49 E1 délky 60 metrů</t>
  </si>
  <si>
    <t>-1290324299</t>
  </si>
  <si>
    <t>5957110030</t>
  </si>
  <si>
    <t>Kolejnice tv. 49 E 1, třídy R260</t>
  </si>
  <si>
    <t>-1268662460</t>
  </si>
  <si>
    <t>2*13"žlábková kolejnice v přejezdu"</t>
  </si>
  <si>
    <t>5956101000</t>
  </si>
  <si>
    <t>Pražec dřevěný příčný nevystrojený dub 2600x260x160 mm</t>
  </si>
  <si>
    <t>1905001330</t>
  </si>
  <si>
    <t>"V přejezdu"24</t>
  </si>
  <si>
    <t>5956101020</t>
  </si>
  <si>
    <t xml:space="preserve">Pražec dřevěný příčný vystrojený   dub 2600x260x160 mm</t>
  </si>
  <si>
    <t>1177197158</t>
  </si>
  <si>
    <t>25207621</t>
  </si>
  <si>
    <t>52,50*1,7+ 40,0"doplnění po podbíjení"</t>
  </si>
  <si>
    <t>5958125010</t>
  </si>
  <si>
    <t>Komplety s antikorozní úpravou ŽS 4 (svěrka ŽS4, šroub RS 1, matice M24, podložka Fe6)</t>
  </si>
  <si>
    <t>-882474506</t>
  </si>
  <si>
    <t>24*6"v přejezdu"</t>
  </si>
  <si>
    <t>5958140007</t>
  </si>
  <si>
    <t>Podkladnice žebrová tv. S4 dvojitá</t>
  </si>
  <si>
    <t>-378826933</t>
  </si>
  <si>
    <t>24*2</t>
  </si>
  <si>
    <t>5958131050</t>
  </si>
  <si>
    <t>Součásti upevňovací s antikorozní úpravou vrtule R1(145)</t>
  </si>
  <si>
    <t>204826004</t>
  </si>
  <si>
    <t>24*8</t>
  </si>
  <si>
    <t>5958131070</t>
  </si>
  <si>
    <t>Součásti upevňovací s antikorozní úpravou kroužek pružný dvojitý Fe 6</t>
  </si>
  <si>
    <t>-2054124842</t>
  </si>
  <si>
    <t>5958134040</t>
  </si>
  <si>
    <t>Součásti upevňovací kroužek pružný dvojitý Fe 6</t>
  </si>
  <si>
    <t>-345578895</t>
  </si>
  <si>
    <t>5958134075</t>
  </si>
  <si>
    <t>Součásti upevňovací vrtule R1(145)</t>
  </si>
  <si>
    <t>-441865800</t>
  </si>
  <si>
    <t>5956131005</t>
  </si>
  <si>
    <t>Vystrojení pražce dřevěného protištěpná destička pro pražec (105x210)</t>
  </si>
  <si>
    <t>-1382842739</t>
  </si>
  <si>
    <t>-1206491936</t>
  </si>
  <si>
    <t>(102,260*0,2*2,4)/3</t>
  </si>
  <si>
    <t>-1001642061</t>
  </si>
  <si>
    <t>201839727</t>
  </si>
  <si>
    <t>-1036722506</t>
  </si>
  <si>
    <t>(13,0*2,6*0,02)*1,8"v přejezdu"</t>
  </si>
  <si>
    <t>5955101015</t>
  </si>
  <si>
    <t>Kamenivo drcené štěrkodrť frakce 0/22</t>
  </si>
  <si>
    <t>-110442136</t>
  </si>
  <si>
    <t>"vně přejezdu ve vpravo směru staničení"(13,0*1,2*0,35)*1,8</t>
  </si>
  <si>
    <t>"vně přejezdu vlevo ve směru staničení"(13,0*1,2*0,35)*1,8</t>
  </si>
  <si>
    <t>A.3.2 - Práce SSZT</t>
  </si>
  <si>
    <t>1693087803</t>
  </si>
  <si>
    <t>-570622042</t>
  </si>
  <si>
    <t>A.3.3 - Přeprava</t>
  </si>
  <si>
    <t>11589200</t>
  </si>
  <si>
    <t>Poznámka k položce:_x000d_
Skládka asfalt + skládka suť</t>
  </si>
  <si>
    <t>53,04+127,989</t>
  </si>
  <si>
    <t>1257837272</t>
  </si>
  <si>
    <t>Poznámka k položce:_x000d_
Asfalt, beton, kamenivo, drť, komplety anticoro</t>
  </si>
  <si>
    <t>16,362*3+25,644+129,25+0,177+0,560+0,100+0,017+0,017+0,100+0,003+1,217+19,656</t>
  </si>
  <si>
    <t>-2134012989</t>
  </si>
  <si>
    <t>"pražce + kolejnice"2,963+1,284+2,472+1,698</t>
  </si>
  <si>
    <t>-1441383018</t>
  </si>
  <si>
    <t>"asfalt na skládku"53,040</t>
  </si>
  <si>
    <t>-1740018357</t>
  </si>
  <si>
    <t>A.4 - Přejezd P191 v km 34,661</t>
  </si>
  <si>
    <t>A.4.1 - Práce na přejezdu</t>
  </si>
  <si>
    <t>69357662</t>
  </si>
  <si>
    <t>2*9</t>
  </si>
  <si>
    <t>-819809046</t>
  </si>
  <si>
    <t xml:space="preserve">Poznámka k položce:_x000d_
Komunikace - vpravo (13,0-0,2)*9,0_x000d_
                      vlevo    (7,5-0,2)*9,0_x000d_
V přejezdu   9,0*1,1_x000d_
     </t>
  </si>
  <si>
    <t>(13+7,5-2*0,2)*9</t>
  </si>
  <si>
    <t>9*1,1</t>
  </si>
  <si>
    <t>-2073117089</t>
  </si>
  <si>
    <t>37,5/1000</t>
  </si>
  <si>
    <t>1173566592</t>
  </si>
  <si>
    <t>37,5 /1000</t>
  </si>
  <si>
    <t>-216732625</t>
  </si>
  <si>
    <t>Poznámka k položce:_x000d_
Neodváží se, bude rozprostřeno.</t>
  </si>
  <si>
    <t>(37,5*3,5*0,5)-"pražce"6,386</t>
  </si>
  <si>
    <t>-622571657</t>
  </si>
  <si>
    <t>-1915109737</t>
  </si>
  <si>
    <t>518492397</t>
  </si>
  <si>
    <t xml:space="preserve">Poznámka k položce:_x000d_
Komunikace - vpravo (13,0-0,5)*9,0_x000d_
                      vlevo    (7,5-0,5)*9,0</t>
  </si>
  <si>
    <t>(13+7,5-2*0,5)*9</t>
  </si>
  <si>
    <t>5914030550</t>
  </si>
  <si>
    <t>Demontáž dílů otevřeného odvodnění prahové vpusti z prefabrikovaných dílů. Poznámka: 1. V cenách jsou započteny náklady na demontáž dílů, zához, urovnání a úpravu terénu nebo naložení výzisku na dopravní prostředek. 2. V cenách nejsou obsaženy náklady na dopravu a skládkovné.</t>
  </si>
  <si>
    <t>-381918483</t>
  </si>
  <si>
    <t>-1323740594</t>
  </si>
  <si>
    <t>2*9"vpravo a vlevo ve směru staničení"</t>
  </si>
  <si>
    <t>827439229</t>
  </si>
  <si>
    <t>711000318</t>
  </si>
  <si>
    <t>137,5*2</t>
  </si>
  <si>
    <t>2123378546</t>
  </si>
  <si>
    <t>-1701994392</t>
  </si>
  <si>
    <t>-1105775845</t>
  </si>
  <si>
    <t>(30*1*0,2)*4</t>
  </si>
  <si>
    <t>-298298060</t>
  </si>
  <si>
    <t>(9*0,3*0,5)*2"silniční žlab výměna za původní prah.vpusť"</t>
  </si>
  <si>
    <t>-121184288</t>
  </si>
  <si>
    <t>(2*1*0,5)*4"zřízení nezpevněného příkopu"</t>
  </si>
  <si>
    <t>1602011293</t>
  </si>
  <si>
    <t>5906030120</t>
  </si>
  <si>
    <t>Ojedinělá výměna pražce současně s výměnou nebo čištěním KL pražec betonový příčný vystrojený. Poznámka: 1. V cenách jsou započteny náklady na demontáž upevňovadel, výměnu a podbití pražce, montáž upevňovadel a ošetření součástí mazivem. U nevystrojených a výhybkových pražců dřevěných vrtání otvorů pro vrtule. 2. V cenách nejsou obsaženy náklady na odstranění KL, rozrušení lavičky, úpravu KL do profilu, snížení KL pod patou kolejnice, doplnění kameniva, dodávku materiálu, dopravu výzisku na skládku a skládkovné.</t>
  </si>
  <si>
    <t>1193589949</t>
  </si>
  <si>
    <t>Poznámka k položce:_x000d_
Pražec=kus</t>
  </si>
  <si>
    <t>5913215020</t>
  </si>
  <si>
    <t>Demontáž kolejnicových dílů přejezdu ochranná kolejnice. Poznámka: 1. V cenách jsou započteny náklady na demontáž a naložení na dopravní prostředek.</t>
  </si>
  <si>
    <t>-1263095642</t>
  </si>
  <si>
    <t>-2101719088</t>
  </si>
  <si>
    <t>-1665933344</t>
  </si>
  <si>
    <t>190,8*0,2*2,4</t>
  </si>
  <si>
    <t>-104096160</t>
  </si>
  <si>
    <t>-594664983</t>
  </si>
  <si>
    <t>1339863943</t>
  </si>
  <si>
    <t>-833699912</t>
  </si>
  <si>
    <t>-289014613</t>
  </si>
  <si>
    <t>82*2</t>
  </si>
  <si>
    <t>704802826</t>
  </si>
  <si>
    <t>-1769485143</t>
  </si>
  <si>
    <t>59,239*1,7+49,25"doplnění KL po podbití"</t>
  </si>
  <si>
    <t>-1448313352</t>
  </si>
  <si>
    <t>(9,0*0,8*0,1)*1,8"odvod.žlab"</t>
  </si>
  <si>
    <t>744228770</t>
  </si>
  <si>
    <t>"odvodňovací žlab"(9,0*0,7*0,1)*2</t>
  </si>
  <si>
    <t>"závěrné zídky"(9,6*0,2*0,2)*2</t>
  </si>
  <si>
    <t>-952033564</t>
  </si>
  <si>
    <t>(175,5*0,2*2,4)/3</t>
  </si>
  <si>
    <t>527050103</t>
  </si>
  <si>
    <t>1984390968</t>
  </si>
  <si>
    <t>-703702351</t>
  </si>
  <si>
    <t>-1867396647</t>
  </si>
  <si>
    <t>709772664</t>
  </si>
  <si>
    <t>-752716261</t>
  </si>
  <si>
    <t>18*4"v přejezdu"</t>
  </si>
  <si>
    <t>A.4.2 - Práce SSZT</t>
  </si>
  <si>
    <t>-546147424</t>
  </si>
  <si>
    <t>-1167408773</t>
  </si>
  <si>
    <t>A.4.3 - Přeprava</t>
  </si>
  <si>
    <t>-1677780408</t>
  </si>
  <si>
    <t>"asfalt skládka"91,584</t>
  </si>
  <si>
    <t>1792090935</t>
  </si>
  <si>
    <t>Poznámka k položce:_x000d_
asfalt,beton,kamenivo,drť,komplety,bet.žlaby,přejezd Strail</t>
  </si>
  <si>
    <t>28,08*3+7,216+3,608+15,226+0,030+149,956+1,296+4,926+0,076</t>
  </si>
  <si>
    <t>1120876062</t>
  </si>
  <si>
    <t>"pražce" 20,928+5,472</t>
  </si>
  <si>
    <t>9902900100</t>
  </si>
  <si>
    <t xml:space="preserve">Naložení sypanin, drobného kusového materiálu, suti    Poznámka: 1. Ceny jsou určeny pro nakládání materiálu v případech, kdy není naložení součástí dodávky materiálu nebo není uvedeno v popisu cen a pro nakládání z meziskládky.2. Ceny se použijí i pro nakládání materiálu z vlastních zásob objednatele.</t>
  </si>
  <si>
    <t>698577914</t>
  </si>
  <si>
    <t>"asfalt na skládku"91,584</t>
  </si>
  <si>
    <t>29123964</t>
  </si>
  <si>
    <t>A.5 - Přejezd P 1810 v km 52,220</t>
  </si>
  <si>
    <t>A.5.1 - Práce na přejezdu</t>
  </si>
  <si>
    <t>-230784737</t>
  </si>
  <si>
    <t>3*7,0+6,2</t>
  </si>
  <si>
    <t>1081513869</t>
  </si>
  <si>
    <t>4,28*7-0,2*7"vpusť"</t>
  </si>
  <si>
    <t>3*6,2</t>
  </si>
  <si>
    <t>1,1*7,2"v koleji"</t>
  </si>
  <si>
    <t>1846896651</t>
  </si>
  <si>
    <t>75*3,5*0,5</t>
  </si>
  <si>
    <t>931684734</t>
  </si>
  <si>
    <t>1460705523</t>
  </si>
  <si>
    <t>-230493372</t>
  </si>
  <si>
    <t>1756309847</t>
  </si>
  <si>
    <t>75/1000</t>
  </si>
  <si>
    <t>97360287</t>
  </si>
  <si>
    <t>-302784725</t>
  </si>
  <si>
    <t>2*8"v přejezdu"</t>
  </si>
  <si>
    <t>970360826</t>
  </si>
  <si>
    <t>5909031010</t>
  </si>
  <si>
    <t>Úprava GPK koleje směrové a výškové uspořádání pražce dřevěné nebo ocelové. Poznámka: 1. V cenách jsou započteny náklady na nasazení strojní linky pro úpravu směrového a výškového uspořádání ASP metodou zmenšování chyb a úpravu KL pluhem včetně měření mezních stavebních odchylek dle ČSN, měření technologických veličin a předání tištěných výstupů objednateli. 2. V cenách nejsou obsaženy náklady doplnění a dodávku kameniva a snížení KL pod patou kolejnice.</t>
  </si>
  <si>
    <t>-1884675634</t>
  </si>
  <si>
    <t>-1167514145</t>
  </si>
  <si>
    <t>Poznámka k položce:_x000d_
Vý.č.7,8</t>
  </si>
  <si>
    <t>48,2*2</t>
  </si>
  <si>
    <t>488176609</t>
  </si>
  <si>
    <t>4,28*7-0,5*7"vpusť"</t>
  </si>
  <si>
    <t>3*6,2"vně přejezdu vpravo a vlevo"</t>
  </si>
  <si>
    <t>5914040020</t>
  </si>
  <si>
    <t>Čištění krytých odvodňovacích zařízení ručně šachty trativodu. Poznámka: 1. V cenách jsou započteny náklady na pročištění nebo propláchnutí, odstranění usazenin a naložení výzisku na dopravní prostředek. 2. V cenách nejsou obsaženy náklady na dopravu výzisku a skládkovné.</t>
  </si>
  <si>
    <t>1310828939</t>
  </si>
  <si>
    <t>679877828</t>
  </si>
  <si>
    <t>5914055010</t>
  </si>
  <si>
    <t>Zřízení krytých odvodňovacích zařízení potrubí trativodu. Poznámka: 1. V cenách jsou započteny náklady na zřízení podkladní vrstvy, uložení, obsypání a zásyp zařízení podle vzorového listu a rozprostření výzisku na terén nebo naložení na dopravní prostředek. 2. V cenách nejsou obsaženy náklady na provedení výkopku, ruční dočištění a dodávku materiálu.</t>
  </si>
  <si>
    <t>714855150</t>
  </si>
  <si>
    <t>10"vlevo ve směru staničení"</t>
  </si>
  <si>
    <t>-15872679</t>
  </si>
  <si>
    <t>Poznámka k položce:_x000d_
zemina bude rozprostřena, nebude odvoz na skládku</t>
  </si>
  <si>
    <t>7,5*0,8*0,7"silniční žlab"</t>
  </si>
  <si>
    <t>9*0,75*0,5"odvodnění"</t>
  </si>
  <si>
    <t>-1226265526</t>
  </si>
  <si>
    <t>10*0,5*1</t>
  </si>
  <si>
    <t>-1071825688</t>
  </si>
  <si>
    <t>-273766718</t>
  </si>
  <si>
    <t>55,080*0,2*2,4"asfalt"</t>
  </si>
  <si>
    <t>136117085</t>
  </si>
  <si>
    <t>16*6"v přejezdu"</t>
  </si>
  <si>
    <t>5958128010</t>
  </si>
  <si>
    <t>Komplety ŽS 4 (šroub RS 1, matice M 24, podložka Fe6, svěrka ŽS4)</t>
  </si>
  <si>
    <t>-1930456947</t>
  </si>
  <si>
    <t>16*4</t>
  </si>
  <si>
    <t>1325556804</t>
  </si>
  <si>
    <t>16*2</t>
  </si>
  <si>
    <t>-720538027</t>
  </si>
  <si>
    <t>16*8</t>
  </si>
  <si>
    <t>1975030903</t>
  </si>
  <si>
    <t>-1730054634</t>
  </si>
  <si>
    <t>1295410856</t>
  </si>
  <si>
    <t>32*4</t>
  </si>
  <si>
    <t>-124793846</t>
  </si>
  <si>
    <t>-1102944100</t>
  </si>
  <si>
    <t>912309419</t>
  </si>
  <si>
    <t>78,750*1,7</t>
  </si>
  <si>
    <t>62,30"doplnění KL po podbíjení"</t>
  </si>
  <si>
    <t>(9*0,5*0,5)*1,7"zásyp drenáže"</t>
  </si>
  <si>
    <t>1823801594</t>
  </si>
  <si>
    <t>"odvod.žlab"(7,5*0,8*0,1)*1,8</t>
  </si>
  <si>
    <t>"drenáž trubka podsyp"(9*0,5*0,3)*1,8</t>
  </si>
  <si>
    <t>15141019</t>
  </si>
  <si>
    <t>"odvodňovací příkop"(9*0,45*0,2)+(9*0,3*0,3)</t>
  </si>
  <si>
    <t>-1260867023</t>
  </si>
  <si>
    <t>(52,980*0,2*2,4)/3</t>
  </si>
  <si>
    <t>717221225</t>
  </si>
  <si>
    <t>1199543189</t>
  </si>
  <si>
    <t>1948290250</t>
  </si>
  <si>
    <t>-1221126572</t>
  </si>
  <si>
    <t>32*2</t>
  </si>
  <si>
    <t>-281320983</t>
  </si>
  <si>
    <t>5964103010</t>
  </si>
  <si>
    <t>Drenážní plastové díly trubka celoperforovaná DN 200 mm</t>
  </si>
  <si>
    <t>2012163792</t>
  </si>
  <si>
    <t>5964133005</t>
  </si>
  <si>
    <t>Geotextilie separační</t>
  </si>
  <si>
    <t>453231379</t>
  </si>
  <si>
    <t>41</t>
  </si>
  <si>
    <t>339885543</t>
  </si>
  <si>
    <t>42</t>
  </si>
  <si>
    <t>5964123005</t>
  </si>
  <si>
    <t>Odvodňovací žlab s mříží koncový</t>
  </si>
  <si>
    <t>-2125312897</t>
  </si>
  <si>
    <t>43</t>
  </si>
  <si>
    <t>-1759240684</t>
  </si>
  <si>
    <t>A.5.2 - Práce SSZT</t>
  </si>
  <si>
    <t>577062105</t>
  </si>
  <si>
    <t>-715675279</t>
  </si>
  <si>
    <t>A.5.3 - Přeprava</t>
  </si>
  <si>
    <t>-822143273</t>
  </si>
  <si>
    <t>26,438"skládka asfalt"</t>
  </si>
  <si>
    <t>1267454665</t>
  </si>
  <si>
    <t>Poznámka k položce:_x000d_
Asfalt, beton, kamenivo, drť,drenážní trubka, komplety anticoro, komplety,bet.žlab</t>
  </si>
  <si>
    <t>0,118+0,079+0,373+0,067+0,012+0,067+200,0+3,510+3,935+8,477*3+0,012+0,010+2,706+0,902+0,902+0,012+0,011</t>
  </si>
  <si>
    <t>1089414503</t>
  </si>
  <si>
    <t>26,438"asfalt"</t>
  </si>
  <si>
    <t>-1962162759</t>
  </si>
  <si>
    <t>-661801064</t>
  </si>
  <si>
    <t>"kolejnice+pražce"7,409+3,296+23,212</t>
  </si>
  <si>
    <t>A.6 - Přejezd P326 v km 20,880</t>
  </si>
  <si>
    <t>A.6.1 - Práce na přejezdu</t>
  </si>
  <si>
    <t>1550429853</t>
  </si>
  <si>
    <t>4,5+4,3</t>
  </si>
  <si>
    <t>-1894015479</t>
  </si>
  <si>
    <t xml:space="preserve">Poznámka k položce:_x000d_
Komunikace - vpravo (3,2-0,2)*4,5_x000d_
                      vlevo    (3,3-0,2)*4,3_x000d_
V přejezdu   5,1*1,2_x000d_
     </t>
  </si>
  <si>
    <t>(3,2-0,2)*4,5+(3,3-0,2)*4,3+(5,1*1,2)</t>
  </si>
  <si>
    <t>1244402866</t>
  </si>
  <si>
    <t>30*3,5*0,5-"pražce"4,738</t>
  </si>
  <si>
    <t>1471422956</t>
  </si>
  <si>
    <t>588688784</t>
  </si>
  <si>
    <t>Poznámka k položce:_x000d_
Doplnění v koleji + navýšení v přejezdu</t>
  </si>
  <si>
    <t>-1263428715</t>
  </si>
  <si>
    <t xml:space="preserve">Poznámka k položce:_x000d_
Komunikace - vpravo (3,2-0,5)*4,5_x000d_
                      vlevo    (3,3-0,5)*4,3</t>
  </si>
  <si>
    <t>(3,2-0,5)*4,5</t>
  </si>
  <si>
    <t>(3,3-0,5)*4,3</t>
  </si>
  <si>
    <t>1543848822</t>
  </si>
  <si>
    <t>2*6,2</t>
  </si>
  <si>
    <t>5914035550</t>
  </si>
  <si>
    <t>Zřízení otevřených odvodňovacích zařízení prahové vpusti prefabrikované díly. Poznámka: 1. V cenách jsou započteny náklady na zřízení podkladní vrstvy a uložení zařízení podle vzorového listu a rozprostření výzisku na terén nebo naložení na dopravní prostředek. 2. V cenách nejsou obsaženy náklady na provedení výkopku, ruční dočištění a dodávku materiálu.</t>
  </si>
  <si>
    <t>-1870719396</t>
  </si>
  <si>
    <t xml:space="preserve">Poznámka k položce:_x000d_
Odvodňovací žlab s mříží </t>
  </si>
  <si>
    <t>2*6</t>
  </si>
  <si>
    <t>513428448</t>
  </si>
  <si>
    <t>1696430151</t>
  </si>
  <si>
    <t>30/1000</t>
  </si>
  <si>
    <t>2141152813</t>
  </si>
  <si>
    <t>502017472</t>
  </si>
  <si>
    <t>-1371222170</t>
  </si>
  <si>
    <t>-1009365960</t>
  </si>
  <si>
    <t>(6,0*0,3*0,5)*2"silniční žlab výměna za původní prah.vpusť"</t>
  </si>
  <si>
    <t>975842046</t>
  </si>
  <si>
    <t>"vlevo a vpravo ve směru staničení před přejezdem"(18,5*1*0,2)+(18,5*1*0,5)</t>
  </si>
  <si>
    <t>"silniční žlab"1,860</t>
  </si>
  <si>
    <t>622531857</t>
  </si>
  <si>
    <t>5914015010</t>
  </si>
  <si>
    <t>Čištění odvodňovacích zařízení ručně příkop zpevněný. Poznámka: 1. V cenách jsou započteny náklady na vyčištění od nánosu a nečistot a rozprostření výzisku na terén nebo naložení na dopravní prostředek. 2. V cenách nejsou obsaženy náklady na dopravu a skládkovné.</t>
  </si>
  <si>
    <t>-973344255</t>
  </si>
  <si>
    <t>"vlevo a vpravo ve směru staničení za přejezdem"(20*0,5*0,2)*2</t>
  </si>
  <si>
    <t>-1371946373</t>
  </si>
  <si>
    <t>Poznámka k položce:_x000d_
Vlevo a vpravo vesměru staničení za přejezdem - materiál dodá objednatel(meliorační žlábek)</t>
  </si>
  <si>
    <t>6,0*2</t>
  </si>
  <si>
    <t>5914035450</t>
  </si>
  <si>
    <t>Zřízení otevřených odvodňovacích zařízení trativodní výusť monolitická betonová konstrukce. Poznámka: 1. V cenách jsou započteny náklady na zřízení podkladní vrstvy a uložení zařízení podle vzorového listu a rozprostření výzisku na terén nebo naložení na dopravní prostředek. 2. V cenách nejsou obsaženy náklady na provedení výkopku, ruční dočištění a dodávku materiálu.</t>
  </si>
  <si>
    <t>-826844111</t>
  </si>
  <si>
    <t>2*1,0</t>
  </si>
  <si>
    <t>1080358528</t>
  </si>
  <si>
    <t>"vlevo a vpravo ve směru staničení před přejezdem"18,5*2</t>
  </si>
  <si>
    <t>5915015020</t>
  </si>
  <si>
    <t>Svahování zemního tělesa železničního spodku v zářezu. Poznámka: 1. V cenách jsou započteny náklady na svahování železničního tělesa a uložení výzisku na terén nebo naložení na dopravní prostředek.</t>
  </si>
  <si>
    <t>2091605828</t>
  </si>
  <si>
    <t>Poznámka k položce:_x000d_
Před přejezdem vpravo i vlevo ve směru staničení</t>
  </si>
  <si>
    <t>"vlevo"(18,5*1,5)*2+(18,5*1,0)*2"vpravo"</t>
  </si>
  <si>
    <t>500684686</t>
  </si>
  <si>
    <t>6,5"prahová vpusť"</t>
  </si>
  <si>
    <t>1340309197</t>
  </si>
  <si>
    <t>32,95*0,2*2,4</t>
  </si>
  <si>
    <t>2067356105</t>
  </si>
  <si>
    <t>-703991657</t>
  </si>
  <si>
    <t>-1391252272</t>
  </si>
  <si>
    <t>381396921</t>
  </si>
  <si>
    <t>-1187329156</t>
  </si>
  <si>
    <t>1923630239</t>
  </si>
  <si>
    <t>-1558588845</t>
  </si>
  <si>
    <t>47,762*1,7+18,8"doplnění KL po podbití"</t>
  </si>
  <si>
    <t>886979339</t>
  </si>
  <si>
    <t>Poznámka k položce:_x000d_
Odvodňovací žlab + žlabovky, výústění trativodu</t>
  </si>
  <si>
    <t>"příkopové tvárnice"40*0,042</t>
  </si>
  <si>
    <t>"odvodňovací žlab"(6,0*0,7*0,1)*2</t>
  </si>
  <si>
    <t>"závěrné zídky"(6,0*0,2*0,2)*2</t>
  </si>
  <si>
    <t>-720196209</t>
  </si>
  <si>
    <t>(24,190*0,2*2,4)/3</t>
  </si>
  <si>
    <t>1064770742</t>
  </si>
  <si>
    <t>1682553226</t>
  </si>
  <si>
    <t>108887027</t>
  </si>
  <si>
    <t>-1132975432</t>
  </si>
  <si>
    <t>1853022427</t>
  </si>
  <si>
    <t>-1836762457</t>
  </si>
  <si>
    <t>-1586082767</t>
  </si>
  <si>
    <t>37*2,5</t>
  </si>
  <si>
    <t>2099524679</t>
  </si>
  <si>
    <t>18,5*2 "vlevo a vpravo ve směru staničení"</t>
  </si>
  <si>
    <t>5964105015R</t>
  </si>
  <si>
    <t>Díly pro odvodnění betonové skruž přechodová 1000/625 x 600</t>
  </si>
  <si>
    <t>1339280613</t>
  </si>
  <si>
    <t>5964103120</t>
  </si>
  <si>
    <t>Drenážní plastové díly šachta průchozí DN 400/250 1 vtok/1 odtok DN 250 mm</t>
  </si>
  <si>
    <t>843147732</t>
  </si>
  <si>
    <t xml:space="preserve">Poznámka k položce:_x000d_
vlevo a vpravo  ve směru staničení před přejezdem</t>
  </si>
  <si>
    <t>2*1</t>
  </si>
  <si>
    <t>A.6.2 - Práce SSZT</t>
  </si>
  <si>
    <t>987054627</t>
  </si>
  <si>
    <t>1976383484</t>
  </si>
  <si>
    <t>A.6.3 - Přeprava</t>
  </si>
  <si>
    <t>1817300654</t>
  </si>
  <si>
    <t>15,816+26,658"skládka asfalt+zemina"</t>
  </si>
  <si>
    <t>1605773884</t>
  </si>
  <si>
    <t>15,816"asfalt"</t>
  </si>
  <si>
    <t>-1068917514</t>
  </si>
  <si>
    <t>-463528169</t>
  </si>
  <si>
    <t>"kolejnice+pražce"2,963+11,772+3,648</t>
  </si>
  <si>
    <t>1598707712</t>
  </si>
  <si>
    <t>Poznámka k položce:_x000d_
žlab,přejezd.konstrukce,kamenivo,štěrk,beton,asfalt, komplety,drenáž.materiál</t>
  </si>
  <si>
    <t>3,608+3,608+9,516+0,018+99,995+7,287+3,870*3+0,050+0,041+1,180</t>
  </si>
  <si>
    <t>A.7 - Přejezd P79 v km 176,260</t>
  </si>
  <si>
    <t>A.7.1 - Práce na přejezdu</t>
  </si>
  <si>
    <t>716234647</t>
  </si>
  <si>
    <t>9,8 "vlevo"</t>
  </si>
  <si>
    <t>-52913404</t>
  </si>
  <si>
    <t>"Vlevo" 4,35*8,65</t>
  </si>
  <si>
    <t>"V přejezdu" 1,3*9,6</t>
  </si>
  <si>
    <t>"Vpravo" 2,3*9,8</t>
  </si>
  <si>
    <t>5905080120</t>
  </si>
  <si>
    <t>Ojedinělé čištění KL včetně lavičky (pod ložnou plochou pražce) lože zapuštěné. Poznámka: 1. V cenách jsou započteny náklady na odstranění buřiny, rozkopání a pročištění KL ručně, přehození čistého kameniva a výzisku jeho rozprostření na terén nebo jeho naložení na dopravní prostředek, úpravu KL do profilu a případné snížení KL pod patou kolejnice.U čištění KL v celém profilu jsou v ceně započteny náklady na případné uvolnění, posun a dotažení pražce. 2. V cenách nejsou obsaženy náklady na podbití pražce, dodávku a doplnění kameniva.</t>
  </si>
  <si>
    <t>129198526</t>
  </si>
  <si>
    <t>(9,6*3,5)*2</t>
  </si>
  <si>
    <t>442025171</t>
  </si>
  <si>
    <t>711514609</t>
  </si>
  <si>
    <t>2*2</t>
  </si>
  <si>
    <t>-2085151351</t>
  </si>
  <si>
    <t>2*4</t>
  </si>
  <si>
    <t>5907020391</t>
  </si>
  <si>
    <t>Souvislá výměna kolejnic současně s výměnou kompletů a pryžové podložky, tvar S49, T, 49E1.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</si>
  <si>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1846930923</t>
  </si>
  <si>
    <t>4*30</t>
  </si>
  <si>
    <t>900438593</t>
  </si>
  <si>
    <t>-558317354</t>
  </si>
  <si>
    <t>5914015120</t>
  </si>
  <si>
    <t>Čištění odvodňovacích zařízení ručně žlab štěrbinový. Poznámka: 1. V cenách jsou započteny náklady na vyčištění od nánosu a nečistot a rozprostření výzisku na terén nebo naložení na dopravní prostředek. 2. V cenách nejsou obsaženy náklady na dopravu a skládkovné.</t>
  </si>
  <si>
    <t>-744252951</t>
  </si>
  <si>
    <t>-1668783120</t>
  </si>
  <si>
    <t>87121554</t>
  </si>
  <si>
    <t>-926031172</t>
  </si>
  <si>
    <t>-1256322718</t>
  </si>
  <si>
    <t>(130*2)/1000</t>
  </si>
  <si>
    <t>-493785903</t>
  </si>
  <si>
    <t>130*4</t>
  </si>
  <si>
    <t>-1346018262</t>
  </si>
  <si>
    <t>2050794140</t>
  </si>
  <si>
    <t>17,280*1,7</t>
  </si>
  <si>
    <t>1329476153</t>
  </si>
  <si>
    <t>72,648*0,2*2,4</t>
  </si>
  <si>
    <t>5958125005</t>
  </si>
  <si>
    <t>Komplety s antikorozní úpravou Skl 24 (svěrka Skl24, šroub RS0, matice M22, podložka Uls6)</t>
  </si>
  <si>
    <t>-1063383159</t>
  </si>
  <si>
    <t>(16*4)*2</t>
  </si>
  <si>
    <t>215163431</t>
  </si>
  <si>
    <t>35,0"dplnění KL po podbití"</t>
  </si>
  <si>
    <t>164828180</t>
  </si>
  <si>
    <t>34,871/3</t>
  </si>
  <si>
    <t>-1053639321</t>
  </si>
  <si>
    <t>-1518581691</t>
  </si>
  <si>
    <t>-857370992</t>
  </si>
  <si>
    <t>-1849649352</t>
  </si>
  <si>
    <t>(16*2)*2</t>
  </si>
  <si>
    <t>1847552274</t>
  </si>
  <si>
    <t>4*8</t>
  </si>
  <si>
    <t>1074823769</t>
  </si>
  <si>
    <t>8*4+(8*2)*2</t>
  </si>
  <si>
    <t>-932227392</t>
  </si>
  <si>
    <t>-1480578759</t>
  </si>
  <si>
    <t>"závěrné zídky"38,4*0,2*0,2</t>
  </si>
  <si>
    <t>A.7.2 - Práce SSZT</t>
  </si>
  <si>
    <t>-1584510087</t>
  </si>
  <si>
    <t>-1286671244</t>
  </si>
  <si>
    <t>A.7.3 - Přeprava</t>
  </si>
  <si>
    <t>1223810708</t>
  </si>
  <si>
    <t>34,871+29,376+0,012</t>
  </si>
  <si>
    <t>-1995582141</t>
  </si>
  <si>
    <t>Poznámka k položce:_x000d_
kamenivo,asfalt, komponenty na přejezd + drobný materiál,beton</t>
  </si>
  <si>
    <t>35+(11,624*3)+4,960+0,326+0,012+0,012+0,071+3,731</t>
  </si>
  <si>
    <t>-169691276</t>
  </si>
  <si>
    <t>313329746</t>
  </si>
  <si>
    <t>34,871+5,927</t>
  </si>
  <si>
    <t>-2105177957</t>
  </si>
  <si>
    <t>"kolejnice"5,927</t>
  </si>
  <si>
    <t>A.8 - Přejezd P218 v km 8,218</t>
  </si>
  <si>
    <t>A.8.1 - Práce na přejezdu</t>
  </si>
  <si>
    <t>1763645340</t>
  </si>
  <si>
    <t>"vlevo"7,2</t>
  </si>
  <si>
    <t>"vpravo"7,5</t>
  </si>
  <si>
    <t>-885120673</t>
  </si>
  <si>
    <t>"vlevo"7,2*5,7</t>
  </si>
  <si>
    <t>"v přejezdu"8*1,1</t>
  </si>
  <si>
    <t>"vpravo"7,5*4,5-(0,4*7,5)"vpusť"</t>
  </si>
  <si>
    <t>2017091136</t>
  </si>
  <si>
    <t>(15*3,5*0,3)-2,25"Pražce"</t>
  </si>
  <si>
    <t>-1523923824</t>
  </si>
  <si>
    <t>-532497004</t>
  </si>
  <si>
    <t>1978736873</t>
  </si>
  <si>
    <t>15/1000</t>
  </si>
  <si>
    <t>-862430508</t>
  </si>
  <si>
    <t>878700164</t>
  </si>
  <si>
    <t>-1426120810</t>
  </si>
  <si>
    <t>2*8</t>
  </si>
  <si>
    <t>463045448</t>
  </si>
  <si>
    <t>Poznámka k položce:_x000d_
Bude provedeno v rámci údržbových prací NEOCEŇOVAT</t>
  </si>
  <si>
    <t>0,200</t>
  </si>
  <si>
    <t>556532314</t>
  </si>
  <si>
    <t>-442690144</t>
  </si>
  <si>
    <t>-246290124</t>
  </si>
  <si>
    <t>"vlevo" 7,2*5,7</t>
  </si>
  <si>
    <t>"vpravo"7,5*4,5-(0,7*7,5)"vpusť"</t>
  </si>
  <si>
    <t>555476058</t>
  </si>
  <si>
    <t>8*0,3*0,6</t>
  </si>
  <si>
    <t>1440306321</t>
  </si>
  <si>
    <t>5914030520</t>
  </si>
  <si>
    <t>Demontáž dílů otevřeného odvodnění silničního žlabu štěrbinového. Poznámka: 1. V cenách jsou započteny náklady na demontáž dílů, zához, urovnání a úpravu terénu nebo naložení výzisku na dopravní prostředek. 2. V cenách nejsou obsaženy náklady na dopravu a skládkovné.</t>
  </si>
  <si>
    <t>-368165261</t>
  </si>
  <si>
    <t>525786482</t>
  </si>
  <si>
    <t>1766936772</t>
  </si>
  <si>
    <t>(24*0,7*0,1)*2"na obě strany od odvodňovacího žlabu"</t>
  </si>
  <si>
    <t>570698825</t>
  </si>
  <si>
    <t>2*24</t>
  </si>
  <si>
    <t>5913285210</t>
  </si>
  <si>
    <t>Montáž dílů komunikace obrubníku uložení v betonu. Poznámka: 1. V cenách jsou započteny náklady na osazení dlažby nebo obrubníku. 2. V cenách nejsou obsaženy náklady na dodávku materiálu.</t>
  </si>
  <si>
    <t>1762560626</t>
  </si>
  <si>
    <t>"vpravo"2*4,5</t>
  </si>
  <si>
    <t>"vlevo"2*5,5</t>
  </si>
  <si>
    <t>-564174795</t>
  </si>
  <si>
    <t>(24*0,5)*2 "pod příkopovými tvárnicemi"+ 130 "rozprostření výzisku"</t>
  </si>
  <si>
    <t>895020733</t>
  </si>
  <si>
    <t>80,590*0,20*2,4"asfalt"</t>
  </si>
  <si>
    <t>5963102120</t>
  </si>
  <si>
    <t>Přejezd celopryžový Rosehill Rodded Rail pro zatížené komunikace spínaný šrouby vnější panely 700 mm, pryžová závěrná zídka, betonový podkladní blok</t>
  </si>
  <si>
    <t>82525058</t>
  </si>
  <si>
    <t>-1808932428</t>
  </si>
  <si>
    <t>15*4</t>
  </si>
  <si>
    <t>545653286</t>
  </si>
  <si>
    <t>13,5*1,7+30,0"doplnění KL po podbití"</t>
  </si>
  <si>
    <t>182478784</t>
  </si>
  <si>
    <t>48*0,1*1,8"podsyp pod příkopové zvárnice"</t>
  </si>
  <si>
    <t>-2108547872</t>
  </si>
  <si>
    <t>2*(8*0,2*0,1)"závěrné zídky u přejezdové konstrukce"</t>
  </si>
  <si>
    <t>160*0,042"příkopové tvárnice"</t>
  </si>
  <si>
    <t>-1412411327</t>
  </si>
  <si>
    <t>(69,540*0,2*2,4)/3</t>
  </si>
  <si>
    <t>149377982</t>
  </si>
  <si>
    <t>897347373</t>
  </si>
  <si>
    <t>-1902036320</t>
  </si>
  <si>
    <t>-1847004612</t>
  </si>
  <si>
    <t>Poznámka k položce:_x000d_
Dodá objednatel - Neoceňovat</t>
  </si>
  <si>
    <t>100*2</t>
  </si>
  <si>
    <t>5963102180</t>
  </si>
  <si>
    <t>Přejezd celopryžový Rosehill Rodded Rail pro zatížené komunikace spínaný šrouby, náběhový klín</t>
  </si>
  <si>
    <t>1151657275</t>
  </si>
  <si>
    <t>5964119000</t>
  </si>
  <si>
    <t>Příkopová tvárnice TZZ 3</t>
  </si>
  <si>
    <t>1859924982</t>
  </si>
  <si>
    <t>80+80"na obě strany od odvodňovacího žlabu - 24 m"</t>
  </si>
  <si>
    <t>-1747942121</t>
  </si>
  <si>
    <t>223397682</t>
  </si>
  <si>
    <t>1120893448</t>
  </si>
  <si>
    <t>5956219000</t>
  </si>
  <si>
    <t>Pražec betonový neutrální nevystrojený užitý</t>
  </si>
  <si>
    <t>-1579369604</t>
  </si>
  <si>
    <t xml:space="preserve">Poznámka k položce:_x000d_
SB 8 - užitý vystrojený 85 ks - NEOCEŇOVAT DODÁ OBJEDNATEL_x000d_
do přejezdu B91S užitý 15 ks -  NEOCEŇOVAT dODÁ OBJEDNATEL</t>
  </si>
  <si>
    <t>25 "v přejezdu" +75</t>
  </si>
  <si>
    <t>5964159000</t>
  </si>
  <si>
    <t>Obrubník krajový</t>
  </si>
  <si>
    <t>-1750887320</t>
  </si>
  <si>
    <t>20*2</t>
  </si>
  <si>
    <t>327211113R</t>
  </si>
  <si>
    <t>Zdivo nadzákladové opěrných zdí a valů z lomového kamene štípaného nebo ručně vybíraného na maltu z nepravidelných kamenů objemu 1 kusu kamene do 0,02 m3, šířka spáry přes 10 do 20 mm</t>
  </si>
  <si>
    <t>737220493</t>
  </si>
  <si>
    <t>(3*1*0,5)*2</t>
  </si>
  <si>
    <t>58380650R</t>
  </si>
  <si>
    <t>kámen lomový neupravený žula, třída I netříděný</t>
  </si>
  <si>
    <t>682684725</t>
  </si>
  <si>
    <t>A.8.2 - Přeprava</t>
  </si>
  <si>
    <t>-116787271</t>
  </si>
  <si>
    <t>"skládka asfalt"38,683</t>
  </si>
  <si>
    <t>2024366673</t>
  </si>
  <si>
    <t>"asfalt na skládku"38,683</t>
  </si>
  <si>
    <t>869719471</t>
  </si>
  <si>
    <t>Poznámka k položce:_x000d_
Asfalt, beton, kamenivo, drť, odvodňovací tvárnice , bet.žlab, přejezd Rosehill, droný materiál,obrubníky,lomový kámen</t>
  </si>
  <si>
    <t>11,126*3+52,950+8,640+17,1+0,063+13,6+4,51+13,76+2,744+3,0</t>
  </si>
  <si>
    <t>-1645109711</t>
  </si>
  <si>
    <t>A.9 - VON</t>
  </si>
  <si>
    <t>031101031</t>
  </si>
  <si>
    <t>Zařízení a vybavení staveniště vyjma dále jmenované práce včetně opatření na ochranu sousedních pozemků, včetně opatření na ochranu sousedních pozemků, informační tabule, dopravního značení na staveništi aj. při velikosti nákladů přes 5 do 20 mil. Kč</t>
  </si>
  <si>
    <t>soub</t>
  </si>
  <si>
    <t>Sborník UOŽI 01 2021</t>
  </si>
  <si>
    <t>796801868</t>
  </si>
  <si>
    <t>Poznámka k položce:_x000d_
1,3% ze ZRN</t>
  </si>
  <si>
    <t>022101001</t>
  </si>
  <si>
    <t>Geodetické práce Geodetické práce před opravou</t>
  </si>
  <si>
    <t>2060857296</t>
  </si>
  <si>
    <t xml:space="preserve">Poznámka k položce:_x000d_
_x000d_
_x000d_
</t>
  </si>
  <si>
    <t>022101021</t>
  </si>
  <si>
    <t>Geodetické práce Geodetické práce po ukončení opravy</t>
  </si>
  <si>
    <t>754667840</t>
  </si>
  <si>
    <t>021211001</t>
  </si>
  <si>
    <t>Průzkumné práce pro opravy Doplňující laboratorní rozbor kontaminace zeminy nebo kol. lože - V ceně jsou započteny náklady na doplňující rozbor kameniva nebo KL pro objasnění kontaminace ropnými látkami akreditovanou laboratoří včetně vyhodnocení a předání zprávy o výsledku.</t>
  </si>
  <si>
    <t>-1809775468</t>
  </si>
  <si>
    <t>Poznámka k položce:_x000d_
Přejezdy - P77, P79, P102, P149, P191, P218, P326,P1810</t>
  </si>
  <si>
    <t>8*1</t>
  </si>
  <si>
    <t>022121001</t>
  </si>
  <si>
    <t>Geodetické práce Diagnostika technické infrastruktury Vytýčení trasy inženýrských sítí</t>
  </si>
  <si>
    <t>-1147068827</t>
  </si>
  <si>
    <t>033131001</t>
  </si>
  <si>
    <t>Provozní vlivy Organizační zajištění prací při zřizování a udržování BK kolejí a výhybek - Organizační zajištění prací při zřizování a udržování bezstykové koleje podle př. S3/2, zejména technologická příprava pořízení schématu a projednání postupu, kontrola připravenosti a řízení postupu prací, předání prací a dokladů objednateli.</t>
  </si>
  <si>
    <t>848383809</t>
  </si>
  <si>
    <t>Poznámka k položce:_x000d_
P77, P79, P102, P149, P191</t>
  </si>
  <si>
    <t>"P77"130+294,07</t>
  </si>
  <si>
    <t>"P79"260</t>
  </si>
  <si>
    <t>"P102"1200</t>
  </si>
  <si>
    <t>"P149"260</t>
  </si>
  <si>
    <t>"P191"175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</si>
</sst>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sz val="10"/>
      <color rgb="FF00336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6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9" fillId="0" borderId="0" xfId="0" applyFont="1" applyAlignment="1" applyProtection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3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3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4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5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7" fillId="0" borderId="14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8" fillId="4" borderId="6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right" vertical="center"/>
    </xf>
    <xf numFmtId="0" fontId="18" fillId="4" borderId="8" xfId="0" applyFont="1" applyFill="1" applyBorder="1" applyAlignment="1" applyProtection="1">
      <alignment horizontal="left" vertical="center"/>
    </xf>
    <xf numFmtId="0" fontId="18" fillId="4" borderId="0" xfId="0" applyFont="1" applyFill="1" applyAlignment="1" applyProtection="1">
      <alignment horizontal="center" vertical="center"/>
    </xf>
    <xf numFmtId="0" fontId="19" fillId="0" borderId="16" xfId="0" applyFont="1" applyBorder="1" applyAlignment="1" applyProtection="1">
      <alignment horizontal="center" vertical="center" wrapText="1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6" fillId="0" borderId="14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22" fillId="0" borderId="0" xfId="0" applyFont="1" applyAlignment="1" applyProtection="1">
      <alignment horizontal="left" vertical="center" wrapText="1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4" fillId="0" borderId="14" xfId="0" applyNumberFormat="1" applyFont="1" applyBorder="1" applyAlignment="1" applyProtection="1">
      <alignment vertical="center"/>
    </xf>
    <xf numFmtId="4" fontId="24" fillId="0" borderId="0" xfId="0" applyNumberFormat="1" applyFont="1" applyBorder="1" applyAlignment="1" applyProtection="1">
      <alignment vertical="center"/>
    </xf>
    <xf numFmtId="166" fontId="24" fillId="0" borderId="0" xfId="0" applyNumberFormat="1" applyFont="1" applyBorder="1" applyAlignment="1" applyProtection="1">
      <alignment vertical="center"/>
    </xf>
    <xf numFmtId="4" fontId="24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4" fontId="26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4" fillId="0" borderId="19" xfId="0" applyNumberFormat="1" applyFont="1" applyBorder="1" applyAlignment="1" applyProtection="1">
      <alignment vertical="center"/>
    </xf>
    <xf numFmtId="4" fontId="24" fillId="0" borderId="20" xfId="0" applyNumberFormat="1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4" fontId="24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9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5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8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8" fillId="4" borderId="16" xfId="0" applyFont="1" applyFill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18" fillId="0" borderId="22" xfId="0" applyFont="1" applyBorder="1" applyAlignment="1" applyProtection="1">
      <alignment horizontal="center" vertical="center"/>
    </xf>
    <xf numFmtId="49" fontId="18" fillId="0" borderId="22" xfId="0" applyNumberFormat="1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167" fontId="18" fillId="0" borderId="22" xfId="0" applyNumberFormat="1" applyFont="1" applyBorder="1" applyAlignment="1" applyProtection="1">
      <alignment vertical="center"/>
    </xf>
    <xf numFmtId="4" fontId="18" fillId="2" borderId="22" xfId="0" applyNumberFormat="1" applyFont="1" applyFill="1" applyBorder="1" applyAlignment="1" applyProtection="1">
      <alignment vertical="center"/>
      <protection locked="0"/>
    </xf>
    <xf numFmtId="4" fontId="18" fillId="0" borderId="22" xfId="0" applyNumberFormat="1" applyFont="1" applyBorder="1" applyAlignment="1" applyProtection="1">
      <alignment vertical="center"/>
    </xf>
    <xf numFmtId="0" fontId="19" fillId="2" borderId="14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5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32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 wrapText="1"/>
    </xf>
    <xf numFmtId="167" fontId="6" fillId="0" borderId="0" xfId="0" applyNumberFormat="1" applyFont="1" applyAlignment="1" applyProtection="1">
      <alignment vertical="center"/>
    </xf>
    <xf numFmtId="0" fontId="6" fillId="0" borderId="0" xfId="0" applyFont="1" applyAlignment="1" applyProtection="1">
      <alignment vertical="center"/>
      <protection locked="0"/>
    </xf>
    <xf numFmtId="0" fontId="6" fillId="0" borderId="3" xfId="0" applyFont="1" applyBorder="1" applyAlignment="1">
      <alignment vertical="center"/>
    </xf>
    <xf numFmtId="0" fontId="6" fillId="0" borderId="14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15" xfId="0" applyFont="1" applyBorder="1" applyAlignment="1" applyProtection="1">
      <alignment vertical="center"/>
    </xf>
    <xf numFmtId="0" fontId="6" fillId="0" borderId="0" xfId="0" applyFont="1" applyAlignment="1">
      <alignment horizontal="left" vertical="center"/>
    </xf>
    <xf numFmtId="0" fontId="33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2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6" fillId="0" borderId="19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</xf>
    <xf numFmtId="0" fontId="19" fillId="2" borderId="19" xfId="0" applyFont="1" applyFill="1" applyBorder="1" applyAlignment="1" applyProtection="1">
      <alignment horizontal="left" vertical="center"/>
      <protection locked="0"/>
    </xf>
    <xf numFmtId="0" fontId="19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19" fillId="0" borderId="20" xfId="0" applyNumberFormat="1" applyFont="1" applyBorder="1" applyAlignment="1" applyProtection="1">
      <alignment vertical="center"/>
    </xf>
    <xf numFmtId="166" fontId="19" fillId="0" borderId="21" xfId="0" applyNumberFormat="1" applyFont="1" applyBorder="1" applyAlignment="1" applyProtection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0" xfId="0" applyFont="1" applyAlignment="1" applyProtection="1">
      <alignment horizontal="left" vertical="center"/>
    </xf>
    <xf numFmtId="0" fontId="7" fillId="0" borderId="0" xfId="0" applyFont="1" applyAlignment="1" applyProtection="1">
      <alignment horizontal="left" vertical="center" wrapText="1"/>
    </xf>
    <xf numFmtId="167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  <protection locked="0"/>
    </xf>
    <xf numFmtId="0" fontId="7" fillId="0" borderId="3" xfId="0" applyFont="1" applyBorder="1" applyAlignment="1">
      <alignment vertical="center"/>
    </xf>
    <xf numFmtId="0" fontId="7" fillId="0" borderId="14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7" fillId="0" borderId="15" xfId="0" applyFont="1" applyBorder="1" applyAlignment="1" applyProtection="1">
      <alignment vertical="center"/>
    </xf>
    <xf numFmtId="0" fontId="7" fillId="0" borderId="0" xfId="0" applyFont="1" applyAlignment="1">
      <alignment horizontal="left" vertical="center"/>
    </xf>
    <xf numFmtId="0" fontId="34" fillId="2" borderId="19" xfId="0" applyFont="1" applyFill="1" applyBorder="1" applyAlignment="1" applyProtection="1">
      <alignment horizontal="left" vertical="center"/>
      <protection locked="0"/>
    </xf>
    <xf numFmtId="0" fontId="34" fillId="0" borderId="20" xfId="0" applyFont="1" applyBorder="1" applyAlignment="1" applyProtection="1">
      <alignment horizontal="center" vertical="center"/>
    </xf>
    <xf numFmtId="0" fontId="7" fillId="0" borderId="19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worksheet" Target="worksheets/sheet20.xml" /><Relationship Id="rId21" Type="http://schemas.openxmlformats.org/officeDocument/2006/relationships/worksheet" Target="worksheets/sheet21.xml" /><Relationship Id="rId22" Type="http://schemas.openxmlformats.org/officeDocument/2006/relationships/worksheet" Target="worksheets/sheet22.xml" /><Relationship Id="rId23" Type="http://schemas.openxmlformats.org/officeDocument/2006/relationships/worksheet" Target="worksheets/sheet23.xml" /><Relationship Id="rId24" Type="http://schemas.openxmlformats.org/officeDocument/2006/relationships/worksheet" Target="worksheets/sheet24.xml" /><Relationship Id="rId25" Type="http://schemas.openxmlformats.org/officeDocument/2006/relationships/worksheet" Target="worksheets/sheet25.xml" /><Relationship Id="rId26" Type="http://schemas.openxmlformats.org/officeDocument/2006/relationships/styles" Target="styles.xml" /><Relationship Id="rId27" Type="http://schemas.openxmlformats.org/officeDocument/2006/relationships/theme" Target="theme/theme1.xml" /><Relationship Id="rId28" Type="http://schemas.openxmlformats.org/officeDocument/2006/relationships/calcChain" Target="calcChain.xml" /><Relationship Id="rId2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5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6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7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8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9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0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5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&#65279;<?xml version="1.0" encoding="utf-8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&#65279;<?xml version="1.0" encoding="utf-8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&#65279;<?xml version="1.0" encoding="utf-8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&#65279;<?xml version="1.0" encoding="utf-8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19.xml.rels>&#65279;<?xml version="1.0" encoding="utf-8"?><Relationships xmlns="http://schemas.openxmlformats.org/package/2006/relationships"><Relationship Id="rId1" Type="http://schemas.openxmlformats.org/officeDocument/2006/relationships/drawing" Target="../drawings/drawing19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20.xml.rels>&#65279;<?xml version="1.0" encoding="utf-8"?><Relationships xmlns="http://schemas.openxmlformats.org/package/2006/relationships"><Relationship Id="rId1" Type="http://schemas.openxmlformats.org/officeDocument/2006/relationships/drawing" Target="../drawings/drawing20.xml" /></Relationships>
</file>

<file path=xl/worksheets/_rels/sheet21.xml.rels>&#65279;<?xml version="1.0" encoding="utf-8"?><Relationships xmlns="http://schemas.openxmlformats.org/package/2006/relationships"><Relationship Id="rId1" Type="http://schemas.openxmlformats.org/officeDocument/2006/relationships/drawing" Target="../drawings/drawing21.xml" /></Relationships>
</file>

<file path=xl/worksheets/_rels/sheet22.xml.rels>&#65279;<?xml version="1.0" encoding="utf-8"?><Relationships xmlns="http://schemas.openxmlformats.org/package/2006/relationships"><Relationship Id="rId1" Type="http://schemas.openxmlformats.org/officeDocument/2006/relationships/drawing" Target="../drawings/drawing22.xml" /></Relationships>
</file>

<file path=xl/worksheets/_rels/sheet23.xml.rels>&#65279;<?xml version="1.0" encoding="utf-8"?><Relationships xmlns="http://schemas.openxmlformats.org/package/2006/relationships"><Relationship Id="rId1" Type="http://schemas.openxmlformats.org/officeDocument/2006/relationships/drawing" Target="../drawings/drawing23.xml" /></Relationships>
</file>

<file path=xl/worksheets/_rels/sheet24.xml.rels>&#65279;<?xml version="1.0" encoding="utf-8"?><Relationships xmlns="http://schemas.openxmlformats.org/package/2006/relationships"><Relationship Id="rId1" Type="http://schemas.openxmlformats.org/officeDocument/2006/relationships/drawing" Target="../drawings/drawing24.xml" /></Relationships>
</file>

<file path=xl/worksheets/_rels/sheet25.xml.rels>&#65279;<?xml version="1.0" encoding="utf-8"?><Relationships xmlns="http://schemas.openxmlformats.org/package/2006/relationships"><Relationship Id="rId1" Type="http://schemas.openxmlformats.org/officeDocument/2006/relationships/drawing" Target="../drawings/drawing25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3" t="s">
        <v>6</v>
      </c>
      <c r="BT2" s="13" t="s">
        <v>7</v>
      </c>
    </row>
    <row r="3" s="1" customFormat="1" ht="6.96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="1" customFormat="1" ht="24.96" customHeight="1">
      <c r="B4" s="17"/>
      <c r="C4" s="18"/>
      <c r="D4" s="19" t="s">
        <v>9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6"/>
      <c r="AS4" s="20" t="s">
        <v>10</v>
      </c>
      <c r="BE4" s="21" t="s">
        <v>11</v>
      </c>
      <c r="BS4" s="13" t="s">
        <v>12</v>
      </c>
    </row>
    <row r="5" s="1" customFormat="1" ht="12" customHeight="1">
      <c r="B5" s="17"/>
      <c r="C5" s="18"/>
      <c r="D5" s="22" t="s">
        <v>13</v>
      </c>
      <c r="E5" s="18"/>
      <c r="F5" s="18"/>
      <c r="G5" s="18"/>
      <c r="H5" s="18"/>
      <c r="I5" s="18"/>
      <c r="J5" s="18"/>
      <c r="K5" s="23" t="s">
        <v>14</v>
      </c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6"/>
      <c r="BE5" s="24" t="s">
        <v>15</v>
      </c>
      <c r="BS5" s="13" t="s">
        <v>6</v>
      </c>
    </row>
    <row r="6" s="1" customFormat="1" ht="36.96" customHeight="1">
      <c r="B6" s="17"/>
      <c r="C6" s="18"/>
      <c r="D6" s="25" t="s">
        <v>16</v>
      </c>
      <c r="E6" s="18"/>
      <c r="F6" s="18"/>
      <c r="G6" s="18"/>
      <c r="H6" s="18"/>
      <c r="I6" s="18"/>
      <c r="J6" s="18"/>
      <c r="K6" s="26" t="s">
        <v>17</v>
      </c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6"/>
      <c r="BE6" s="27"/>
      <c r="BS6" s="13" t="s">
        <v>6</v>
      </c>
    </row>
    <row r="7" s="1" customFormat="1" ht="12" customHeight="1">
      <c r="B7" s="17"/>
      <c r="C7" s="18"/>
      <c r="D7" s="28" t="s">
        <v>18</v>
      </c>
      <c r="E7" s="18"/>
      <c r="F7" s="18"/>
      <c r="G7" s="18"/>
      <c r="H7" s="18"/>
      <c r="I7" s="18"/>
      <c r="J7" s="18"/>
      <c r="K7" s="23" t="s">
        <v>1</v>
      </c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28" t="s">
        <v>19</v>
      </c>
      <c r="AL7" s="18"/>
      <c r="AM7" s="18"/>
      <c r="AN7" s="23" t="s">
        <v>1</v>
      </c>
      <c r="AO7" s="18"/>
      <c r="AP7" s="18"/>
      <c r="AQ7" s="18"/>
      <c r="AR7" s="16"/>
      <c r="BE7" s="27"/>
      <c r="BS7" s="13" t="s">
        <v>6</v>
      </c>
    </row>
    <row r="8" s="1" customFormat="1" ht="12" customHeight="1">
      <c r="B8" s="17"/>
      <c r="C8" s="18"/>
      <c r="D8" s="28" t="s">
        <v>20</v>
      </c>
      <c r="E8" s="18"/>
      <c r="F8" s="18"/>
      <c r="G8" s="18"/>
      <c r="H8" s="18"/>
      <c r="I8" s="18"/>
      <c r="J8" s="18"/>
      <c r="K8" s="23" t="s">
        <v>21</v>
      </c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28" t="s">
        <v>22</v>
      </c>
      <c r="AL8" s="18"/>
      <c r="AM8" s="18"/>
      <c r="AN8" s="29" t="s">
        <v>23</v>
      </c>
      <c r="AO8" s="18"/>
      <c r="AP8" s="18"/>
      <c r="AQ8" s="18"/>
      <c r="AR8" s="16"/>
      <c r="BE8" s="27"/>
      <c r="BS8" s="13" t="s">
        <v>6</v>
      </c>
    </row>
    <row r="9" s="1" customFormat="1" ht="14.4" customHeight="1">
      <c r="B9" s="17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6"/>
      <c r="BE9" s="27"/>
      <c r="BS9" s="13" t="s">
        <v>6</v>
      </c>
    </row>
    <row r="10" s="1" customFormat="1" ht="12" customHeight="1">
      <c r="B10" s="17"/>
      <c r="C10" s="18"/>
      <c r="D10" s="28" t="s">
        <v>24</v>
      </c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28" t="s">
        <v>25</v>
      </c>
      <c r="AL10" s="18"/>
      <c r="AM10" s="18"/>
      <c r="AN10" s="23" t="s">
        <v>26</v>
      </c>
      <c r="AO10" s="18"/>
      <c r="AP10" s="18"/>
      <c r="AQ10" s="18"/>
      <c r="AR10" s="16"/>
      <c r="BE10" s="27"/>
      <c r="BS10" s="13" t="s">
        <v>6</v>
      </c>
    </row>
    <row r="11" s="1" customFormat="1" ht="18.48" customHeight="1">
      <c r="B11" s="17"/>
      <c r="C11" s="18"/>
      <c r="D11" s="18"/>
      <c r="E11" s="23" t="s">
        <v>27</v>
      </c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28" t="s">
        <v>28</v>
      </c>
      <c r="AL11" s="18"/>
      <c r="AM11" s="18"/>
      <c r="AN11" s="23" t="s">
        <v>29</v>
      </c>
      <c r="AO11" s="18"/>
      <c r="AP11" s="18"/>
      <c r="AQ11" s="18"/>
      <c r="AR11" s="16"/>
      <c r="BE11" s="27"/>
      <c r="BS11" s="13" t="s">
        <v>6</v>
      </c>
    </row>
    <row r="12" s="1" customFormat="1" ht="6.96" customHeight="1">
      <c r="B12" s="17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6"/>
      <c r="BE12" s="27"/>
      <c r="BS12" s="13" t="s">
        <v>6</v>
      </c>
    </row>
    <row r="13" s="1" customFormat="1" ht="12" customHeight="1">
      <c r="B13" s="17"/>
      <c r="C13" s="18"/>
      <c r="D13" s="28" t="s">
        <v>30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28" t="s">
        <v>25</v>
      </c>
      <c r="AL13" s="18"/>
      <c r="AM13" s="18"/>
      <c r="AN13" s="30" t="s">
        <v>31</v>
      </c>
      <c r="AO13" s="18"/>
      <c r="AP13" s="18"/>
      <c r="AQ13" s="18"/>
      <c r="AR13" s="16"/>
      <c r="BE13" s="27"/>
      <c r="BS13" s="13" t="s">
        <v>6</v>
      </c>
    </row>
    <row r="14">
      <c r="B14" s="17"/>
      <c r="C14" s="18"/>
      <c r="D14" s="18"/>
      <c r="E14" s="30" t="s">
        <v>31</v>
      </c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28" t="s">
        <v>28</v>
      </c>
      <c r="AL14" s="18"/>
      <c r="AM14" s="18"/>
      <c r="AN14" s="30" t="s">
        <v>31</v>
      </c>
      <c r="AO14" s="18"/>
      <c r="AP14" s="18"/>
      <c r="AQ14" s="18"/>
      <c r="AR14" s="16"/>
      <c r="BE14" s="27"/>
      <c r="BS14" s="13" t="s">
        <v>6</v>
      </c>
    </row>
    <row r="15" s="1" customFormat="1" ht="6.96" customHeight="1">
      <c r="B15" s="17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6"/>
      <c r="BE15" s="27"/>
      <c r="BS15" s="13" t="s">
        <v>4</v>
      </c>
    </row>
    <row r="16" s="1" customFormat="1" ht="12" customHeight="1">
      <c r="B16" s="17"/>
      <c r="C16" s="18"/>
      <c r="D16" s="28" t="s">
        <v>32</v>
      </c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28" t="s">
        <v>25</v>
      </c>
      <c r="AL16" s="18"/>
      <c r="AM16" s="18"/>
      <c r="AN16" s="23" t="s">
        <v>1</v>
      </c>
      <c r="AO16" s="18"/>
      <c r="AP16" s="18"/>
      <c r="AQ16" s="18"/>
      <c r="AR16" s="16"/>
      <c r="BE16" s="27"/>
      <c r="BS16" s="13" t="s">
        <v>4</v>
      </c>
    </row>
    <row r="17" s="1" customFormat="1" ht="18.48" customHeight="1">
      <c r="B17" s="17"/>
      <c r="C17" s="18"/>
      <c r="D17" s="18"/>
      <c r="E17" s="23" t="s">
        <v>33</v>
      </c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28" t="s">
        <v>28</v>
      </c>
      <c r="AL17" s="18"/>
      <c r="AM17" s="18"/>
      <c r="AN17" s="23" t="s">
        <v>1</v>
      </c>
      <c r="AO17" s="18"/>
      <c r="AP17" s="18"/>
      <c r="AQ17" s="18"/>
      <c r="AR17" s="16"/>
      <c r="BE17" s="27"/>
      <c r="BS17" s="13" t="s">
        <v>34</v>
      </c>
    </row>
    <row r="18" s="1" customFormat="1" ht="6.96" customHeight="1">
      <c r="B18" s="17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6"/>
      <c r="BE18" s="27"/>
      <c r="BS18" s="13" t="s">
        <v>6</v>
      </c>
    </row>
    <row r="19" s="1" customFormat="1" ht="12" customHeight="1">
      <c r="B19" s="17"/>
      <c r="C19" s="18"/>
      <c r="D19" s="28" t="s">
        <v>35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28" t="s">
        <v>25</v>
      </c>
      <c r="AL19" s="18"/>
      <c r="AM19" s="18"/>
      <c r="AN19" s="23" t="s">
        <v>1</v>
      </c>
      <c r="AO19" s="18"/>
      <c r="AP19" s="18"/>
      <c r="AQ19" s="18"/>
      <c r="AR19" s="16"/>
      <c r="BE19" s="27"/>
      <c r="BS19" s="13" t="s">
        <v>6</v>
      </c>
    </row>
    <row r="20" s="1" customFormat="1" ht="18.48" customHeight="1">
      <c r="B20" s="17"/>
      <c r="C20" s="18"/>
      <c r="D20" s="18"/>
      <c r="E20" s="23" t="s">
        <v>36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28" t="s">
        <v>28</v>
      </c>
      <c r="AL20" s="18"/>
      <c r="AM20" s="18"/>
      <c r="AN20" s="23" t="s">
        <v>1</v>
      </c>
      <c r="AO20" s="18"/>
      <c r="AP20" s="18"/>
      <c r="AQ20" s="18"/>
      <c r="AR20" s="16"/>
      <c r="BE20" s="27"/>
      <c r="BS20" s="13" t="s">
        <v>4</v>
      </c>
    </row>
    <row r="21" s="1" customFormat="1" ht="6.96" customHeight="1"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6"/>
      <c r="BE21" s="27"/>
    </row>
    <row r="22" s="1" customFormat="1" ht="12" customHeight="1">
      <c r="B22" s="17"/>
      <c r="C22" s="18"/>
      <c r="D22" s="28" t="s">
        <v>37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6"/>
      <c r="BE22" s="27"/>
    </row>
    <row r="23" s="1" customFormat="1" ht="16.5" customHeight="1">
      <c r="B23" s="17"/>
      <c r="C23" s="18"/>
      <c r="D23" s="18"/>
      <c r="E23" s="32" t="s">
        <v>1</v>
      </c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18"/>
      <c r="AP23" s="18"/>
      <c r="AQ23" s="18"/>
      <c r="AR23" s="16"/>
      <c r="BE23" s="27"/>
    </row>
    <row r="24" s="1" customFormat="1" ht="6.96" customHeight="1">
      <c r="B24" s="17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6"/>
      <c r="BE24" s="27"/>
    </row>
    <row r="25" s="1" customFormat="1" ht="6.96" customHeight="1">
      <c r="B25" s="17"/>
      <c r="C25" s="18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18"/>
      <c r="AQ25" s="18"/>
      <c r="AR25" s="16"/>
      <c r="BE25" s="27"/>
    </row>
    <row r="26" s="2" customFormat="1" ht="25.92" customHeight="1">
      <c r="A26" s="34"/>
      <c r="B26" s="35"/>
      <c r="C26" s="36"/>
      <c r="D26" s="37" t="s">
        <v>38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9">
        <f>ROUND(AG94,2)</f>
        <v>0</v>
      </c>
      <c r="AL26" s="38"/>
      <c r="AM26" s="38"/>
      <c r="AN26" s="38"/>
      <c r="AO26" s="38"/>
      <c r="AP26" s="36"/>
      <c r="AQ26" s="36"/>
      <c r="AR26" s="40"/>
      <c r="BE26" s="27"/>
    </row>
    <row r="27" s="2" customFormat="1" ht="6.96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40"/>
      <c r="BE27" s="27"/>
    </row>
    <row r="28" s="2" customFormat="1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41" t="s">
        <v>39</v>
      </c>
      <c r="M28" s="41"/>
      <c r="N28" s="41"/>
      <c r="O28" s="41"/>
      <c r="P28" s="41"/>
      <c r="Q28" s="36"/>
      <c r="R28" s="36"/>
      <c r="S28" s="36"/>
      <c r="T28" s="36"/>
      <c r="U28" s="36"/>
      <c r="V28" s="36"/>
      <c r="W28" s="41" t="s">
        <v>40</v>
      </c>
      <c r="X28" s="41"/>
      <c r="Y28" s="41"/>
      <c r="Z28" s="41"/>
      <c r="AA28" s="41"/>
      <c r="AB28" s="41"/>
      <c r="AC28" s="41"/>
      <c r="AD28" s="41"/>
      <c r="AE28" s="41"/>
      <c r="AF28" s="36"/>
      <c r="AG28" s="36"/>
      <c r="AH28" s="36"/>
      <c r="AI28" s="36"/>
      <c r="AJ28" s="36"/>
      <c r="AK28" s="41" t="s">
        <v>41</v>
      </c>
      <c r="AL28" s="41"/>
      <c r="AM28" s="41"/>
      <c r="AN28" s="41"/>
      <c r="AO28" s="41"/>
      <c r="AP28" s="36"/>
      <c r="AQ28" s="36"/>
      <c r="AR28" s="40"/>
      <c r="BE28" s="27"/>
    </row>
    <row r="29" s="3" customFormat="1" ht="14.4" customHeight="1">
      <c r="A29" s="3"/>
      <c r="B29" s="42"/>
      <c r="C29" s="43"/>
      <c r="D29" s="28" t="s">
        <v>42</v>
      </c>
      <c r="E29" s="43"/>
      <c r="F29" s="28" t="s">
        <v>43</v>
      </c>
      <c r="G29" s="43"/>
      <c r="H29" s="43"/>
      <c r="I29" s="43"/>
      <c r="J29" s="43"/>
      <c r="K29" s="43"/>
      <c r="L29" s="44">
        <v>0.20999999999999999</v>
      </c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5">
        <f>ROUND(AZ94, 2)</f>
        <v>0</v>
      </c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5">
        <f>ROUND(AV94, 2)</f>
        <v>0</v>
      </c>
      <c r="AL29" s="43"/>
      <c r="AM29" s="43"/>
      <c r="AN29" s="43"/>
      <c r="AO29" s="43"/>
      <c r="AP29" s="43"/>
      <c r="AQ29" s="43"/>
      <c r="AR29" s="46"/>
      <c r="BE29" s="47"/>
    </row>
    <row r="30" s="3" customFormat="1" ht="14.4" customHeight="1">
      <c r="A30" s="3"/>
      <c r="B30" s="42"/>
      <c r="C30" s="43"/>
      <c r="D30" s="43"/>
      <c r="E30" s="43"/>
      <c r="F30" s="28" t="s">
        <v>44</v>
      </c>
      <c r="G30" s="43"/>
      <c r="H30" s="43"/>
      <c r="I30" s="43"/>
      <c r="J30" s="43"/>
      <c r="K30" s="43"/>
      <c r="L30" s="44">
        <v>0.14999999999999999</v>
      </c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5">
        <f>ROUND(BA94, 2)</f>
        <v>0</v>
      </c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5">
        <f>ROUND(AW94, 2)</f>
        <v>0</v>
      </c>
      <c r="AL30" s="43"/>
      <c r="AM30" s="43"/>
      <c r="AN30" s="43"/>
      <c r="AO30" s="43"/>
      <c r="AP30" s="43"/>
      <c r="AQ30" s="43"/>
      <c r="AR30" s="46"/>
      <c r="BE30" s="47"/>
    </row>
    <row r="31" hidden="1" s="3" customFormat="1" ht="14.4" customHeight="1">
      <c r="A31" s="3"/>
      <c r="B31" s="42"/>
      <c r="C31" s="43"/>
      <c r="D31" s="43"/>
      <c r="E31" s="43"/>
      <c r="F31" s="28" t="s">
        <v>45</v>
      </c>
      <c r="G31" s="43"/>
      <c r="H31" s="43"/>
      <c r="I31" s="43"/>
      <c r="J31" s="43"/>
      <c r="K31" s="43"/>
      <c r="L31" s="44">
        <v>0.20999999999999999</v>
      </c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5">
        <f>ROUND(BB94, 2)</f>
        <v>0</v>
      </c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5">
        <v>0</v>
      </c>
      <c r="AL31" s="43"/>
      <c r="AM31" s="43"/>
      <c r="AN31" s="43"/>
      <c r="AO31" s="43"/>
      <c r="AP31" s="43"/>
      <c r="AQ31" s="43"/>
      <c r="AR31" s="46"/>
      <c r="BE31" s="47"/>
    </row>
    <row r="32" hidden="1" s="3" customFormat="1" ht="14.4" customHeight="1">
      <c r="A32" s="3"/>
      <c r="B32" s="42"/>
      <c r="C32" s="43"/>
      <c r="D32" s="43"/>
      <c r="E32" s="43"/>
      <c r="F32" s="28" t="s">
        <v>46</v>
      </c>
      <c r="G32" s="43"/>
      <c r="H32" s="43"/>
      <c r="I32" s="43"/>
      <c r="J32" s="43"/>
      <c r="K32" s="43"/>
      <c r="L32" s="44">
        <v>0.14999999999999999</v>
      </c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5">
        <f>ROUND(BC94, 2)</f>
        <v>0</v>
      </c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5">
        <v>0</v>
      </c>
      <c r="AL32" s="43"/>
      <c r="AM32" s="43"/>
      <c r="AN32" s="43"/>
      <c r="AO32" s="43"/>
      <c r="AP32" s="43"/>
      <c r="AQ32" s="43"/>
      <c r="AR32" s="46"/>
      <c r="BE32" s="47"/>
    </row>
    <row r="33" hidden="1" s="3" customFormat="1" ht="14.4" customHeight="1">
      <c r="A33" s="3"/>
      <c r="B33" s="42"/>
      <c r="C33" s="43"/>
      <c r="D33" s="43"/>
      <c r="E33" s="43"/>
      <c r="F33" s="28" t="s">
        <v>47</v>
      </c>
      <c r="G33" s="43"/>
      <c r="H33" s="43"/>
      <c r="I33" s="43"/>
      <c r="J33" s="43"/>
      <c r="K33" s="43"/>
      <c r="L33" s="44">
        <v>0</v>
      </c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5">
        <f>ROUND(BD94, 2)</f>
        <v>0</v>
      </c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5">
        <v>0</v>
      </c>
      <c r="AL33" s="43"/>
      <c r="AM33" s="43"/>
      <c r="AN33" s="43"/>
      <c r="AO33" s="43"/>
      <c r="AP33" s="43"/>
      <c r="AQ33" s="43"/>
      <c r="AR33" s="46"/>
      <c r="BE33" s="47"/>
    </row>
    <row r="34" s="2" customFormat="1" ht="6.96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40"/>
      <c r="BE34" s="27"/>
    </row>
    <row r="35" s="2" customFormat="1" ht="25.92" customHeight="1">
      <c r="A35" s="34"/>
      <c r="B35" s="35"/>
      <c r="C35" s="48"/>
      <c r="D35" s="49" t="s">
        <v>48</v>
      </c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1" t="s">
        <v>49</v>
      </c>
      <c r="U35" s="50"/>
      <c r="V35" s="50"/>
      <c r="W35" s="50"/>
      <c r="X35" s="52" t="s">
        <v>50</v>
      </c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3">
        <f>SUM(AK26:AK33)</f>
        <v>0</v>
      </c>
      <c r="AL35" s="50"/>
      <c r="AM35" s="50"/>
      <c r="AN35" s="50"/>
      <c r="AO35" s="54"/>
      <c r="AP35" s="48"/>
      <c r="AQ35" s="48"/>
      <c r="AR35" s="40"/>
      <c r="BE35" s="34"/>
    </row>
    <row r="36" s="2" customFormat="1" ht="6.96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40"/>
      <c r="BE36" s="34"/>
    </row>
    <row r="37" s="2" customFormat="1" ht="14.4" customHeight="1">
      <c r="A37" s="34"/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40"/>
      <c r="BE37" s="34"/>
    </row>
    <row r="38" s="1" customFormat="1" ht="14.4" customHeight="1">
      <c r="B38" s="17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18"/>
      <c r="AL38" s="18"/>
      <c r="AM38" s="18"/>
      <c r="AN38" s="18"/>
      <c r="AO38" s="18"/>
      <c r="AP38" s="18"/>
      <c r="AQ38" s="18"/>
      <c r="AR38" s="16"/>
    </row>
    <row r="39" s="1" customFormat="1" ht="14.4" customHeight="1">
      <c r="B39" s="17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8"/>
      <c r="AK39" s="18"/>
      <c r="AL39" s="18"/>
      <c r="AM39" s="18"/>
      <c r="AN39" s="18"/>
      <c r="AO39" s="18"/>
      <c r="AP39" s="18"/>
      <c r="AQ39" s="18"/>
      <c r="AR39" s="16"/>
    </row>
    <row r="40" s="1" customFormat="1" ht="14.4" customHeight="1">
      <c r="B40" s="17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J40" s="18"/>
      <c r="AK40" s="18"/>
      <c r="AL40" s="18"/>
      <c r="AM40" s="18"/>
      <c r="AN40" s="18"/>
      <c r="AO40" s="18"/>
      <c r="AP40" s="18"/>
      <c r="AQ40" s="18"/>
      <c r="AR40" s="16"/>
    </row>
    <row r="41" s="1" customFormat="1" ht="14.4" customHeight="1">
      <c r="B41" s="17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6"/>
    </row>
    <row r="42" s="1" customFormat="1" ht="14.4" customHeight="1">
      <c r="B42" s="17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  <c r="AN42" s="18"/>
      <c r="AO42" s="18"/>
      <c r="AP42" s="18"/>
      <c r="AQ42" s="18"/>
      <c r="AR42" s="16"/>
    </row>
    <row r="43" s="1" customFormat="1" ht="14.4" customHeight="1">
      <c r="B43" s="17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6"/>
    </row>
    <row r="44" s="1" customFormat="1" ht="14.4" customHeight="1">
      <c r="B44" s="17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  <c r="AM44" s="18"/>
      <c r="AN44" s="18"/>
      <c r="AO44" s="18"/>
      <c r="AP44" s="18"/>
      <c r="AQ44" s="18"/>
      <c r="AR44" s="16"/>
    </row>
    <row r="45" s="1" customFormat="1" ht="14.4" customHeight="1">
      <c r="B45" s="17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6"/>
    </row>
    <row r="46" s="1" customFormat="1" ht="14.4" customHeight="1">
      <c r="B46" s="17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8"/>
      <c r="AK46" s="18"/>
      <c r="AL46" s="18"/>
      <c r="AM46" s="18"/>
      <c r="AN46" s="18"/>
      <c r="AO46" s="18"/>
      <c r="AP46" s="18"/>
      <c r="AQ46" s="18"/>
      <c r="AR46" s="16"/>
    </row>
    <row r="47" s="1" customFormat="1" ht="14.4" customHeight="1">
      <c r="B47" s="17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  <c r="AM47" s="18"/>
      <c r="AN47" s="18"/>
      <c r="AO47" s="18"/>
      <c r="AP47" s="18"/>
      <c r="AQ47" s="18"/>
      <c r="AR47" s="16"/>
    </row>
    <row r="48" s="1" customFormat="1" ht="14.4" customHeight="1">
      <c r="B48" s="17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  <c r="AF48" s="18"/>
      <c r="AG48" s="18"/>
      <c r="AH48" s="18"/>
      <c r="AI48" s="18"/>
      <c r="AJ48" s="18"/>
      <c r="AK48" s="18"/>
      <c r="AL48" s="18"/>
      <c r="AM48" s="18"/>
      <c r="AN48" s="18"/>
      <c r="AO48" s="18"/>
      <c r="AP48" s="18"/>
      <c r="AQ48" s="18"/>
      <c r="AR48" s="16"/>
    </row>
    <row r="49" s="2" customFormat="1" ht="14.4" customHeight="1">
      <c r="B49" s="55"/>
      <c r="C49" s="56"/>
      <c r="D49" s="57" t="s">
        <v>51</v>
      </c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8"/>
      <c r="Q49" s="58"/>
      <c r="R49" s="58"/>
      <c r="S49" s="58"/>
      <c r="T49" s="58"/>
      <c r="U49" s="58"/>
      <c r="V49" s="58"/>
      <c r="W49" s="58"/>
      <c r="X49" s="58"/>
      <c r="Y49" s="58"/>
      <c r="Z49" s="58"/>
      <c r="AA49" s="58"/>
      <c r="AB49" s="58"/>
      <c r="AC49" s="58"/>
      <c r="AD49" s="58"/>
      <c r="AE49" s="58"/>
      <c r="AF49" s="58"/>
      <c r="AG49" s="58"/>
      <c r="AH49" s="57" t="s">
        <v>52</v>
      </c>
      <c r="AI49" s="58"/>
      <c r="AJ49" s="58"/>
      <c r="AK49" s="58"/>
      <c r="AL49" s="58"/>
      <c r="AM49" s="58"/>
      <c r="AN49" s="58"/>
      <c r="AO49" s="58"/>
      <c r="AP49" s="56"/>
      <c r="AQ49" s="56"/>
      <c r="AR49" s="59"/>
    </row>
    <row r="50">
      <c r="B50" s="17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8"/>
      <c r="AJ50" s="18"/>
      <c r="AK50" s="18"/>
      <c r="AL50" s="18"/>
      <c r="AM50" s="18"/>
      <c r="AN50" s="18"/>
      <c r="AO50" s="18"/>
      <c r="AP50" s="18"/>
      <c r="AQ50" s="18"/>
      <c r="AR50" s="16"/>
    </row>
    <row r="51">
      <c r="B51" s="17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8"/>
      <c r="AM51" s="18"/>
      <c r="AN51" s="18"/>
      <c r="AO51" s="18"/>
      <c r="AP51" s="18"/>
      <c r="AQ51" s="18"/>
      <c r="AR51" s="16"/>
    </row>
    <row r="52">
      <c r="B52" s="17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  <c r="AF52" s="18"/>
      <c r="AG52" s="18"/>
      <c r="AH52" s="18"/>
      <c r="AI52" s="18"/>
      <c r="AJ52" s="18"/>
      <c r="AK52" s="18"/>
      <c r="AL52" s="18"/>
      <c r="AM52" s="18"/>
      <c r="AN52" s="18"/>
      <c r="AO52" s="18"/>
      <c r="AP52" s="18"/>
      <c r="AQ52" s="18"/>
      <c r="AR52" s="16"/>
    </row>
    <row r="53">
      <c r="B53" s="17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  <c r="AF53" s="18"/>
      <c r="AG53" s="18"/>
      <c r="AH53" s="18"/>
      <c r="AI53" s="18"/>
      <c r="AJ53" s="18"/>
      <c r="AK53" s="18"/>
      <c r="AL53" s="18"/>
      <c r="AM53" s="18"/>
      <c r="AN53" s="18"/>
      <c r="AO53" s="18"/>
      <c r="AP53" s="18"/>
      <c r="AQ53" s="18"/>
      <c r="AR53" s="16"/>
    </row>
    <row r="54">
      <c r="B54" s="17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  <c r="AF54" s="18"/>
      <c r="AG54" s="18"/>
      <c r="AH54" s="18"/>
      <c r="AI54" s="18"/>
      <c r="AJ54" s="18"/>
      <c r="AK54" s="18"/>
      <c r="AL54" s="18"/>
      <c r="AM54" s="18"/>
      <c r="AN54" s="18"/>
      <c r="AO54" s="18"/>
      <c r="AP54" s="18"/>
      <c r="AQ54" s="18"/>
      <c r="AR54" s="16"/>
    </row>
    <row r="55">
      <c r="B55" s="17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8"/>
      <c r="AM55" s="18"/>
      <c r="AN55" s="18"/>
      <c r="AO55" s="18"/>
      <c r="AP55" s="18"/>
      <c r="AQ55" s="18"/>
      <c r="AR55" s="16"/>
    </row>
    <row r="56">
      <c r="B56" s="17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18"/>
      <c r="AD56" s="18"/>
      <c r="AE56" s="18"/>
      <c r="AF56" s="18"/>
      <c r="AG56" s="18"/>
      <c r="AH56" s="18"/>
      <c r="AI56" s="18"/>
      <c r="AJ56" s="18"/>
      <c r="AK56" s="18"/>
      <c r="AL56" s="18"/>
      <c r="AM56" s="18"/>
      <c r="AN56" s="18"/>
      <c r="AO56" s="18"/>
      <c r="AP56" s="18"/>
      <c r="AQ56" s="18"/>
      <c r="AR56" s="16"/>
    </row>
    <row r="57">
      <c r="B57" s="17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  <c r="AB57" s="18"/>
      <c r="AC57" s="18"/>
      <c r="AD57" s="18"/>
      <c r="AE57" s="18"/>
      <c r="AF57" s="18"/>
      <c r="AG57" s="18"/>
      <c r="AH57" s="18"/>
      <c r="AI57" s="18"/>
      <c r="AJ57" s="18"/>
      <c r="AK57" s="18"/>
      <c r="AL57" s="18"/>
      <c r="AM57" s="18"/>
      <c r="AN57" s="18"/>
      <c r="AO57" s="18"/>
      <c r="AP57" s="18"/>
      <c r="AQ57" s="18"/>
      <c r="AR57" s="16"/>
    </row>
    <row r="58">
      <c r="B58" s="17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  <c r="AF58" s="18"/>
      <c r="AG58" s="18"/>
      <c r="AH58" s="18"/>
      <c r="AI58" s="18"/>
      <c r="AJ58" s="18"/>
      <c r="AK58" s="18"/>
      <c r="AL58" s="18"/>
      <c r="AM58" s="18"/>
      <c r="AN58" s="18"/>
      <c r="AO58" s="18"/>
      <c r="AP58" s="18"/>
      <c r="AQ58" s="18"/>
      <c r="AR58" s="16"/>
    </row>
    <row r="59">
      <c r="B59" s="17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  <c r="AA59" s="18"/>
      <c r="AB59" s="18"/>
      <c r="AC59" s="18"/>
      <c r="AD59" s="18"/>
      <c r="AE59" s="18"/>
      <c r="AF59" s="18"/>
      <c r="AG59" s="18"/>
      <c r="AH59" s="18"/>
      <c r="AI59" s="18"/>
      <c r="AJ59" s="18"/>
      <c r="AK59" s="18"/>
      <c r="AL59" s="18"/>
      <c r="AM59" s="18"/>
      <c r="AN59" s="18"/>
      <c r="AO59" s="18"/>
      <c r="AP59" s="18"/>
      <c r="AQ59" s="18"/>
      <c r="AR59" s="16"/>
    </row>
    <row r="60" s="2" customFormat="1">
      <c r="A60" s="34"/>
      <c r="B60" s="35"/>
      <c r="C60" s="36"/>
      <c r="D60" s="60" t="s">
        <v>53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60" t="s">
        <v>54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60" t="s">
        <v>53</v>
      </c>
      <c r="AI60" s="38"/>
      <c r="AJ60" s="38"/>
      <c r="AK60" s="38"/>
      <c r="AL60" s="38"/>
      <c r="AM60" s="60" t="s">
        <v>54</v>
      </c>
      <c r="AN60" s="38"/>
      <c r="AO60" s="38"/>
      <c r="AP60" s="36"/>
      <c r="AQ60" s="36"/>
      <c r="AR60" s="40"/>
      <c r="BE60" s="34"/>
    </row>
    <row r="61">
      <c r="B61" s="17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18"/>
      <c r="AA61" s="18"/>
      <c r="AB61" s="18"/>
      <c r="AC61" s="18"/>
      <c r="AD61" s="18"/>
      <c r="AE61" s="18"/>
      <c r="AF61" s="18"/>
      <c r="AG61" s="18"/>
      <c r="AH61" s="18"/>
      <c r="AI61" s="18"/>
      <c r="AJ61" s="18"/>
      <c r="AK61" s="18"/>
      <c r="AL61" s="18"/>
      <c r="AM61" s="18"/>
      <c r="AN61" s="18"/>
      <c r="AO61" s="18"/>
      <c r="AP61" s="18"/>
      <c r="AQ61" s="18"/>
      <c r="AR61" s="16"/>
    </row>
    <row r="62">
      <c r="B62" s="17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  <c r="AA62" s="18"/>
      <c r="AB62" s="18"/>
      <c r="AC62" s="18"/>
      <c r="AD62" s="18"/>
      <c r="AE62" s="18"/>
      <c r="AF62" s="18"/>
      <c r="AG62" s="18"/>
      <c r="AH62" s="18"/>
      <c r="AI62" s="18"/>
      <c r="AJ62" s="18"/>
      <c r="AK62" s="18"/>
      <c r="AL62" s="18"/>
      <c r="AM62" s="18"/>
      <c r="AN62" s="18"/>
      <c r="AO62" s="18"/>
      <c r="AP62" s="18"/>
      <c r="AQ62" s="18"/>
      <c r="AR62" s="16"/>
    </row>
    <row r="63">
      <c r="B63" s="17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  <c r="AF63" s="18"/>
      <c r="AG63" s="18"/>
      <c r="AH63" s="18"/>
      <c r="AI63" s="18"/>
      <c r="AJ63" s="18"/>
      <c r="AK63" s="18"/>
      <c r="AL63" s="18"/>
      <c r="AM63" s="18"/>
      <c r="AN63" s="18"/>
      <c r="AO63" s="18"/>
      <c r="AP63" s="18"/>
      <c r="AQ63" s="18"/>
      <c r="AR63" s="16"/>
    </row>
    <row r="64" s="2" customFormat="1">
      <c r="A64" s="34"/>
      <c r="B64" s="35"/>
      <c r="C64" s="36"/>
      <c r="D64" s="57" t="s">
        <v>55</v>
      </c>
      <c r="E64" s="61"/>
      <c r="F64" s="61"/>
      <c r="G64" s="61"/>
      <c r="H64" s="61"/>
      <c r="I64" s="61"/>
      <c r="J64" s="61"/>
      <c r="K64" s="61"/>
      <c r="L64" s="61"/>
      <c r="M64" s="61"/>
      <c r="N64" s="61"/>
      <c r="O64" s="61"/>
      <c r="P64" s="61"/>
      <c r="Q64" s="61"/>
      <c r="R64" s="61"/>
      <c r="S64" s="61"/>
      <c r="T64" s="61"/>
      <c r="U64" s="61"/>
      <c r="V64" s="61"/>
      <c r="W64" s="61"/>
      <c r="X64" s="61"/>
      <c r="Y64" s="61"/>
      <c r="Z64" s="61"/>
      <c r="AA64" s="61"/>
      <c r="AB64" s="61"/>
      <c r="AC64" s="61"/>
      <c r="AD64" s="61"/>
      <c r="AE64" s="61"/>
      <c r="AF64" s="61"/>
      <c r="AG64" s="61"/>
      <c r="AH64" s="57" t="s">
        <v>56</v>
      </c>
      <c r="AI64" s="61"/>
      <c r="AJ64" s="61"/>
      <c r="AK64" s="61"/>
      <c r="AL64" s="61"/>
      <c r="AM64" s="61"/>
      <c r="AN64" s="61"/>
      <c r="AO64" s="61"/>
      <c r="AP64" s="36"/>
      <c r="AQ64" s="36"/>
      <c r="AR64" s="40"/>
      <c r="BE64" s="34"/>
    </row>
    <row r="65">
      <c r="B65" s="17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8"/>
      <c r="Y65" s="18"/>
      <c r="Z65" s="18"/>
      <c r="AA65" s="18"/>
      <c r="AB65" s="18"/>
      <c r="AC65" s="18"/>
      <c r="AD65" s="18"/>
      <c r="AE65" s="18"/>
      <c r="AF65" s="18"/>
      <c r="AG65" s="18"/>
      <c r="AH65" s="18"/>
      <c r="AI65" s="18"/>
      <c r="AJ65" s="18"/>
      <c r="AK65" s="18"/>
      <c r="AL65" s="18"/>
      <c r="AM65" s="18"/>
      <c r="AN65" s="18"/>
      <c r="AO65" s="18"/>
      <c r="AP65" s="18"/>
      <c r="AQ65" s="18"/>
      <c r="AR65" s="16"/>
    </row>
    <row r="66">
      <c r="B66" s="17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8"/>
      <c r="AA66" s="18"/>
      <c r="AB66" s="18"/>
      <c r="AC66" s="18"/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6"/>
    </row>
    <row r="67">
      <c r="B67" s="17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18"/>
      <c r="AA67" s="18"/>
      <c r="AB67" s="18"/>
      <c r="AC67" s="18"/>
      <c r="AD67" s="18"/>
      <c r="AE67" s="18"/>
      <c r="AF67" s="18"/>
      <c r="AG67" s="18"/>
      <c r="AH67" s="18"/>
      <c r="AI67" s="18"/>
      <c r="AJ67" s="18"/>
      <c r="AK67" s="18"/>
      <c r="AL67" s="18"/>
      <c r="AM67" s="18"/>
      <c r="AN67" s="18"/>
      <c r="AO67" s="18"/>
      <c r="AP67" s="18"/>
      <c r="AQ67" s="18"/>
      <c r="AR67" s="16"/>
    </row>
    <row r="68">
      <c r="B68" s="17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  <c r="AA68" s="18"/>
      <c r="AB68" s="18"/>
      <c r="AC68" s="18"/>
      <c r="AD68" s="18"/>
      <c r="AE68" s="18"/>
      <c r="AF68" s="18"/>
      <c r="AG68" s="18"/>
      <c r="AH68" s="18"/>
      <c r="AI68" s="18"/>
      <c r="AJ68" s="18"/>
      <c r="AK68" s="18"/>
      <c r="AL68" s="18"/>
      <c r="AM68" s="18"/>
      <c r="AN68" s="18"/>
      <c r="AO68" s="18"/>
      <c r="AP68" s="18"/>
      <c r="AQ68" s="18"/>
      <c r="AR68" s="16"/>
    </row>
    <row r="69">
      <c r="B69" s="17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18"/>
      <c r="AB69" s="18"/>
      <c r="AC69" s="18"/>
      <c r="AD69" s="18"/>
      <c r="AE69" s="18"/>
      <c r="AF69" s="18"/>
      <c r="AG69" s="18"/>
      <c r="AH69" s="18"/>
      <c r="AI69" s="18"/>
      <c r="AJ69" s="18"/>
      <c r="AK69" s="18"/>
      <c r="AL69" s="18"/>
      <c r="AM69" s="18"/>
      <c r="AN69" s="18"/>
      <c r="AO69" s="18"/>
      <c r="AP69" s="18"/>
      <c r="AQ69" s="18"/>
      <c r="AR69" s="16"/>
    </row>
    <row r="70">
      <c r="B70" s="17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  <c r="AA70" s="18"/>
      <c r="AB70" s="18"/>
      <c r="AC70" s="18"/>
      <c r="AD70" s="18"/>
      <c r="AE70" s="18"/>
      <c r="AF70" s="18"/>
      <c r="AG70" s="18"/>
      <c r="AH70" s="18"/>
      <c r="AI70" s="18"/>
      <c r="AJ70" s="18"/>
      <c r="AK70" s="18"/>
      <c r="AL70" s="18"/>
      <c r="AM70" s="18"/>
      <c r="AN70" s="18"/>
      <c r="AO70" s="18"/>
      <c r="AP70" s="18"/>
      <c r="AQ70" s="18"/>
      <c r="AR70" s="16"/>
    </row>
    <row r="71">
      <c r="B71" s="17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  <c r="AA71" s="18"/>
      <c r="AB71" s="18"/>
      <c r="AC71" s="18"/>
      <c r="AD71" s="18"/>
      <c r="AE71" s="18"/>
      <c r="AF71" s="18"/>
      <c r="AG71" s="18"/>
      <c r="AH71" s="18"/>
      <c r="AI71" s="18"/>
      <c r="AJ71" s="18"/>
      <c r="AK71" s="18"/>
      <c r="AL71" s="18"/>
      <c r="AM71" s="18"/>
      <c r="AN71" s="18"/>
      <c r="AO71" s="18"/>
      <c r="AP71" s="18"/>
      <c r="AQ71" s="18"/>
      <c r="AR71" s="16"/>
    </row>
    <row r="72">
      <c r="B72" s="17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  <c r="W72" s="18"/>
      <c r="X72" s="18"/>
      <c r="Y72" s="18"/>
      <c r="Z72" s="18"/>
      <c r="AA72" s="18"/>
      <c r="AB72" s="18"/>
      <c r="AC72" s="18"/>
      <c r="AD72" s="18"/>
      <c r="AE72" s="18"/>
      <c r="AF72" s="18"/>
      <c r="AG72" s="18"/>
      <c r="AH72" s="18"/>
      <c r="AI72" s="18"/>
      <c r="AJ72" s="18"/>
      <c r="AK72" s="18"/>
      <c r="AL72" s="18"/>
      <c r="AM72" s="18"/>
      <c r="AN72" s="18"/>
      <c r="AO72" s="18"/>
      <c r="AP72" s="18"/>
      <c r="AQ72" s="18"/>
      <c r="AR72" s="16"/>
    </row>
    <row r="73">
      <c r="B73" s="17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18"/>
      <c r="Y73" s="18"/>
      <c r="Z73" s="18"/>
      <c r="AA73" s="18"/>
      <c r="AB73" s="18"/>
      <c r="AC73" s="18"/>
      <c r="AD73" s="18"/>
      <c r="AE73" s="18"/>
      <c r="AF73" s="18"/>
      <c r="AG73" s="18"/>
      <c r="AH73" s="18"/>
      <c r="AI73" s="18"/>
      <c r="AJ73" s="18"/>
      <c r="AK73" s="18"/>
      <c r="AL73" s="18"/>
      <c r="AM73" s="18"/>
      <c r="AN73" s="18"/>
      <c r="AO73" s="18"/>
      <c r="AP73" s="18"/>
      <c r="AQ73" s="18"/>
      <c r="AR73" s="16"/>
    </row>
    <row r="74">
      <c r="B74" s="17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  <c r="W74" s="18"/>
      <c r="X74" s="18"/>
      <c r="Y74" s="18"/>
      <c r="Z74" s="18"/>
      <c r="AA74" s="18"/>
      <c r="AB74" s="18"/>
      <c r="AC74" s="18"/>
      <c r="AD74" s="18"/>
      <c r="AE74" s="18"/>
      <c r="AF74" s="18"/>
      <c r="AG74" s="18"/>
      <c r="AH74" s="18"/>
      <c r="AI74" s="18"/>
      <c r="AJ74" s="18"/>
      <c r="AK74" s="18"/>
      <c r="AL74" s="18"/>
      <c r="AM74" s="18"/>
      <c r="AN74" s="18"/>
      <c r="AO74" s="18"/>
      <c r="AP74" s="18"/>
      <c r="AQ74" s="18"/>
      <c r="AR74" s="16"/>
    </row>
    <row r="75" s="2" customFormat="1">
      <c r="A75" s="34"/>
      <c r="B75" s="35"/>
      <c r="C75" s="36"/>
      <c r="D75" s="60" t="s">
        <v>53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60" t="s">
        <v>54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60" t="s">
        <v>53</v>
      </c>
      <c r="AI75" s="38"/>
      <c r="AJ75" s="38"/>
      <c r="AK75" s="38"/>
      <c r="AL75" s="38"/>
      <c r="AM75" s="60" t="s">
        <v>54</v>
      </c>
      <c r="AN75" s="38"/>
      <c r="AO75" s="38"/>
      <c r="AP75" s="36"/>
      <c r="AQ75" s="36"/>
      <c r="AR75" s="40"/>
      <c r="BE75" s="34"/>
    </row>
    <row r="76" s="2" customFormat="1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40"/>
      <c r="BE76" s="34"/>
    </row>
    <row r="77" s="2" customFormat="1" ht="6.96" customHeight="1">
      <c r="A77" s="34"/>
      <c r="B77" s="62"/>
      <c r="C77" s="63"/>
      <c r="D77" s="63"/>
      <c r="E77" s="63"/>
      <c r="F77" s="63"/>
      <c r="G77" s="63"/>
      <c r="H77" s="63"/>
      <c r="I77" s="63"/>
      <c r="J77" s="63"/>
      <c r="K77" s="63"/>
      <c r="L77" s="63"/>
      <c r="M77" s="63"/>
      <c r="N77" s="63"/>
      <c r="O77" s="63"/>
      <c r="P77" s="63"/>
      <c r="Q77" s="63"/>
      <c r="R77" s="63"/>
      <c r="S77" s="63"/>
      <c r="T77" s="63"/>
      <c r="U77" s="63"/>
      <c r="V77" s="63"/>
      <c r="W77" s="63"/>
      <c r="X77" s="63"/>
      <c r="Y77" s="63"/>
      <c r="Z77" s="63"/>
      <c r="AA77" s="63"/>
      <c r="AB77" s="63"/>
      <c r="AC77" s="63"/>
      <c r="AD77" s="63"/>
      <c r="AE77" s="63"/>
      <c r="AF77" s="63"/>
      <c r="AG77" s="63"/>
      <c r="AH77" s="63"/>
      <c r="AI77" s="63"/>
      <c r="AJ77" s="63"/>
      <c r="AK77" s="63"/>
      <c r="AL77" s="63"/>
      <c r="AM77" s="63"/>
      <c r="AN77" s="63"/>
      <c r="AO77" s="63"/>
      <c r="AP77" s="63"/>
      <c r="AQ77" s="63"/>
      <c r="AR77" s="40"/>
      <c r="BE77" s="34"/>
    </row>
    <row r="81" s="2" customFormat="1" ht="6.96" customHeight="1">
      <c r="A81" s="34"/>
      <c r="B81" s="64"/>
      <c r="C81" s="65"/>
      <c r="D81" s="65"/>
      <c r="E81" s="65"/>
      <c r="F81" s="65"/>
      <c r="G81" s="65"/>
      <c r="H81" s="65"/>
      <c r="I81" s="65"/>
      <c r="J81" s="65"/>
      <c r="K81" s="65"/>
      <c r="L81" s="65"/>
      <c r="M81" s="65"/>
      <c r="N81" s="65"/>
      <c r="O81" s="65"/>
      <c r="P81" s="65"/>
      <c r="Q81" s="65"/>
      <c r="R81" s="65"/>
      <c r="S81" s="65"/>
      <c r="T81" s="65"/>
      <c r="U81" s="65"/>
      <c r="V81" s="65"/>
      <c r="W81" s="65"/>
      <c r="X81" s="65"/>
      <c r="Y81" s="65"/>
      <c r="Z81" s="65"/>
      <c r="AA81" s="65"/>
      <c r="AB81" s="65"/>
      <c r="AC81" s="65"/>
      <c r="AD81" s="65"/>
      <c r="AE81" s="65"/>
      <c r="AF81" s="65"/>
      <c r="AG81" s="65"/>
      <c r="AH81" s="65"/>
      <c r="AI81" s="65"/>
      <c r="AJ81" s="65"/>
      <c r="AK81" s="65"/>
      <c r="AL81" s="65"/>
      <c r="AM81" s="65"/>
      <c r="AN81" s="65"/>
      <c r="AO81" s="65"/>
      <c r="AP81" s="65"/>
      <c r="AQ81" s="65"/>
      <c r="AR81" s="40"/>
      <c r="BE81" s="34"/>
    </row>
    <row r="82" s="2" customFormat="1" ht="24.96" customHeight="1">
      <c r="A82" s="34"/>
      <c r="B82" s="35"/>
      <c r="C82" s="19" t="s">
        <v>57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40"/>
      <c r="B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40"/>
      <c r="BE83" s="34"/>
    </row>
    <row r="84" s="4" customFormat="1" ht="12" customHeight="1">
      <c r="A84" s="4"/>
      <c r="B84" s="66"/>
      <c r="C84" s="28" t="s">
        <v>13</v>
      </c>
      <c r="D84" s="67"/>
      <c r="E84" s="67"/>
      <c r="F84" s="67"/>
      <c r="G84" s="67"/>
      <c r="H84" s="67"/>
      <c r="I84" s="67"/>
      <c r="J84" s="67"/>
      <c r="K84" s="67"/>
      <c r="L84" s="67" t="str">
        <f>K5</f>
        <v>01/2023</v>
      </c>
      <c r="M84" s="67"/>
      <c r="N84" s="67"/>
      <c r="O84" s="67"/>
      <c r="P84" s="67"/>
      <c r="Q84" s="67"/>
      <c r="R84" s="67"/>
      <c r="S84" s="67"/>
      <c r="T84" s="67"/>
      <c r="U84" s="67"/>
      <c r="V84" s="67"/>
      <c r="W84" s="67"/>
      <c r="X84" s="67"/>
      <c r="Y84" s="67"/>
      <c r="Z84" s="67"/>
      <c r="AA84" s="67"/>
      <c r="AB84" s="67"/>
      <c r="AC84" s="67"/>
      <c r="AD84" s="67"/>
      <c r="AE84" s="67"/>
      <c r="AF84" s="67"/>
      <c r="AG84" s="67"/>
      <c r="AH84" s="67"/>
      <c r="AI84" s="67"/>
      <c r="AJ84" s="67"/>
      <c r="AK84" s="67"/>
      <c r="AL84" s="67"/>
      <c r="AM84" s="67"/>
      <c r="AN84" s="67"/>
      <c r="AO84" s="67"/>
      <c r="AP84" s="67"/>
      <c r="AQ84" s="67"/>
      <c r="AR84" s="68"/>
      <c r="BE84" s="4"/>
    </row>
    <row r="85" s="5" customFormat="1" ht="36.96" customHeight="1">
      <c r="A85" s="5"/>
      <c r="B85" s="69"/>
      <c r="C85" s="70" t="s">
        <v>16</v>
      </c>
      <c r="D85" s="71"/>
      <c r="E85" s="71"/>
      <c r="F85" s="71"/>
      <c r="G85" s="71"/>
      <c r="H85" s="71"/>
      <c r="I85" s="71"/>
      <c r="J85" s="71"/>
      <c r="K85" s="71"/>
      <c r="L85" s="72" t="str">
        <f>K6</f>
        <v>Oprava přejezdů v obvodu ST Karlovy Vary 2023-24</v>
      </c>
      <c r="M85" s="71"/>
      <c r="N85" s="71"/>
      <c r="O85" s="71"/>
      <c r="P85" s="71"/>
      <c r="Q85" s="71"/>
      <c r="R85" s="71"/>
      <c r="S85" s="71"/>
      <c r="T85" s="71"/>
      <c r="U85" s="71"/>
      <c r="V85" s="71"/>
      <c r="W85" s="71"/>
      <c r="X85" s="71"/>
      <c r="Y85" s="71"/>
      <c r="Z85" s="71"/>
      <c r="AA85" s="71"/>
      <c r="AB85" s="71"/>
      <c r="AC85" s="71"/>
      <c r="AD85" s="71"/>
      <c r="AE85" s="71"/>
      <c r="AF85" s="71"/>
      <c r="AG85" s="71"/>
      <c r="AH85" s="71"/>
      <c r="AI85" s="71"/>
      <c r="AJ85" s="71"/>
      <c r="AK85" s="71"/>
      <c r="AL85" s="71"/>
      <c r="AM85" s="71"/>
      <c r="AN85" s="71"/>
      <c r="AO85" s="71"/>
      <c r="AP85" s="71"/>
      <c r="AQ85" s="71"/>
      <c r="AR85" s="73"/>
      <c r="BE85" s="5"/>
    </row>
    <row r="86" s="2" customFormat="1" ht="6.96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40"/>
      <c r="BE86" s="34"/>
    </row>
    <row r="87" s="2" customFormat="1" ht="12" customHeight="1">
      <c r="A87" s="34"/>
      <c r="B87" s="35"/>
      <c r="C87" s="28" t="s">
        <v>20</v>
      </c>
      <c r="D87" s="36"/>
      <c r="E87" s="36"/>
      <c r="F87" s="36"/>
      <c r="G87" s="36"/>
      <c r="H87" s="36"/>
      <c r="I87" s="36"/>
      <c r="J87" s="36"/>
      <c r="K87" s="36"/>
      <c r="L87" s="74" t="str">
        <f>IF(K8="","",K8)</f>
        <v>ST Karlovy Vary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28" t="s">
        <v>22</v>
      </c>
      <c r="AJ87" s="36"/>
      <c r="AK87" s="36"/>
      <c r="AL87" s="36"/>
      <c r="AM87" s="75" t="str">
        <f>IF(AN8= "","",AN8)</f>
        <v>1. 2. 2023</v>
      </c>
      <c r="AN87" s="75"/>
      <c r="AO87" s="36"/>
      <c r="AP87" s="36"/>
      <c r="AQ87" s="36"/>
      <c r="AR87" s="40"/>
      <c r="BE87" s="34"/>
    </row>
    <row r="88" s="2" customFormat="1" ht="6.96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40"/>
      <c r="BE88" s="34"/>
    </row>
    <row r="89" s="2" customFormat="1" ht="15.15" customHeight="1">
      <c r="A89" s="34"/>
      <c r="B89" s="35"/>
      <c r="C89" s="28" t="s">
        <v>24</v>
      </c>
      <c r="D89" s="36"/>
      <c r="E89" s="36"/>
      <c r="F89" s="36"/>
      <c r="G89" s="36"/>
      <c r="H89" s="36"/>
      <c r="I89" s="36"/>
      <c r="J89" s="36"/>
      <c r="K89" s="36"/>
      <c r="L89" s="67" t="str">
        <f>IF(E11= "","",E11)</f>
        <v>Správa železnic,s.o.;OŘ ÚNL - ST Karlovy Vary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28" t="s">
        <v>32</v>
      </c>
      <c r="AJ89" s="36"/>
      <c r="AK89" s="36"/>
      <c r="AL89" s="36"/>
      <c r="AM89" s="76" t="str">
        <f>IF(E17="","",E17)</f>
        <v xml:space="preserve"> </v>
      </c>
      <c r="AN89" s="67"/>
      <c r="AO89" s="67"/>
      <c r="AP89" s="67"/>
      <c r="AQ89" s="36"/>
      <c r="AR89" s="40"/>
      <c r="AS89" s="77" t="s">
        <v>58</v>
      </c>
      <c r="AT89" s="78"/>
      <c r="AU89" s="79"/>
      <c r="AV89" s="79"/>
      <c r="AW89" s="79"/>
      <c r="AX89" s="79"/>
      <c r="AY89" s="79"/>
      <c r="AZ89" s="79"/>
      <c r="BA89" s="79"/>
      <c r="BB89" s="79"/>
      <c r="BC89" s="79"/>
      <c r="BD89" s="80"/>
      <c r="BE89" s="34"/>
    </row>
    <row r="90" s="2" customFormat="1" ht="15.15" customHeight="1">
      <c r="A90" s="34"/>
      <c r="B90" s="35"/>
      <c r="C90" s="28" t="s">
        <v>30</v>
      </c>
      <c r="D90" s="36"/>
      <c r="E90" s="36"/>
      <c r="F90" s="36"/>
      <c r="G90" s="36"/>
      <c r="H90" s="36"/>
      <c r="I90" s="36"/>
      <c r="J90" s="36"/>
      <c r="K90" s="36"/>
      <c r="L90" s="67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28" t="s">
        <v>35</v>
      </c>
      <c r="AJ90" s="36"/>
      <c r="AK90" s="36"/>
      <c r="AL90" s="36"/>
      <c r="AM90" s="76" t="str">
        <f>IF(E20="","",E20)</f>
        <v>Pavlína Liprtová</v>
      </c>
      <c r="AN90" s="67"/>
      <c r="AO90" s="67"/>
      <c r="AP90" s="67"/>
      <c r="AQ90" s="36"/>
      <c r="AR90" s="40"/>
      <c r="AS90" s="81"/>
      <c r="AT90" s="82"/>
      <c r="AU90" s="83"/>
      <c r="AV90" s="83"/>
      <c r="AW90" s="83"/>
      <c r="AX90" s="83"/>
      <c r="AY90" s="83"/>
      <c r="AZ90" s="83"/>
      <c r="BA90" s="83"/>
      <c r="BB90" s="83"/>
      <c r="BC90" s="83"/>
      <c r="BD90" s="84"/>
      <c r="BE90" s="34"/>
    </row>
    <row r="91" s="2" customFormat="1" ht="10.8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40"/>
      <c r="AS91" s="85"/>
      <c r="AT91" s="86"/>
      <c r="AU91" s="87"/>
      <c r="AV91" s="87"/>
      <c r="AW91" s="87"/>
      <c r="AX91" s="87"/>
      <c r="AY91" s="87"/>
      <c r="AZ91" s="87"/>
      <c r="BA91" s="87"/>
      <c r="BB91" s="87"/>
      <c r="BC91" s="87"/>
      <c r="BD91" s="88"/>
      <c r="BE91" s="34"/>
    </row>
    <row r="92" s="2" customFormat="1" ht="29.28" customHeight="1">
      <c r="A92" s="34"/>
      <c r="B92" s="35"/>
      <c r="C92" s="89" t="s">
        <v>59</v>
      </c>
      <c r="D92" s="90"/>
      <c r="E92" s="90"/>
      <c r="F92" s="90"/>
      <c r="G92" s="90"/>
      <c r="H92" s="91"/>
      <c r="I92" s="92" t="s">
        <v>60</v>
      </c>
      <c r="J92" s="90"/>
      <c r="K92" s="90"/>
      <c r="L92" s="90"/>
      <c r="M92" s="90"/>
      <c r="N92" s="90"/>
      <c r="O92" s="90"/>
      <c r="P92" s="90"/>
      <c r="Q92" s="90"/>
      <c r="R92" s="90"/>
      <c r="S92" s="90"/>
      <c r="T92" s="90"/>
      <c r="U92" s="90"/>
      <c r="V92" s="90"/>
      <c r="W92" s="90"/>
      <c r="X92" s="90"/>
      <c r="Y92" s="90"/>
      <c r="Z92" s="90"/>
      <c r="AA92" s="90"/>
      <c r="AB92" s="90"/>
      <c r="AC92" s="90"/>
      <c r="AD92" s="90"/>
      <c r="AE92" s="90"/>
      <c r="AF92" s="90"/>
      <c r="AG92" s="93" t="s">
        <v>61</v>
      </c>
      <c r="AH92" s="90"/>
      <c r="AI92" s="90"/>
      <c r="AJ92" s="90"/>
      <c r="AK92" s="90"/>
      <c r="AL92" s="90"/>
      <c r="AM92" s="90"/>
      <c r="AN92" s="92" t="s">
        <v>62</v>
      </c>
      <c r="AO92" s="90"/>
      <c r="AP92" s="94"/>
      <c r="AQ92" s="95" t="s">
        <v>63</v>
      </c>
      <c r="AR92" s="40"/>
      <c r="AS92" s="96" t="s">
        <v>64</v>
      </c>
      <c r="AT92" s="97" t="s">
        <v>65</v>
      </c>
      <c r="AU92" s="97" t="s">
        <v>66</v>
      </c>
      <c r="AV92" s="97" t="s">
        <v>67</v>
      </c>
      <c r="AW92" s="97" t="s">
        <v>68</v>
      </c>
      <c r="AX92" s="97" t="s">
        <v>69</v>
      </c>
      <c r="AY92" s="97" t="s">
        <v>70</v>
      </c>
      <c r="AZ92" s="97" t="s">
        <v>71</v>
      </c>
      <c r="BA92" s="97" t="s">
        <v>72</v>
      </c>
      <c r="BB92" s="97" t="s">
        <v>73</v>
      </c>
      <c r="BC92" s="97" t="s">
        <v>74</v>
      </c>
      <c r="BD92" s="98" t="s">
        <v>75</v>
      </c>
      <c r="BE92" s="34"/>
    </row>
    <row r="93" s="2" customFormat="1" ht="10.8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40"/>
      <c r="AS93" s="99"/>
      <c r="AT93" s="100"/>
      <c r="AU93" s="100"/>
      <c r="AV93" s="100"/>
      <c r="AW93" s="100"/>
      <c r="AX93" s="100"/>
      <c r="AY93" s="100"/>
      <c r="AZ93" s="100"/>
      <c r="BA93" s="100"/>
      <c r="BB93" s="100"/>
      <c r="BC93" s="100"/>
      <c r="BD93" s="101"/>
      <c r="BE93" s="34"/>
    </row>
    <row r="94" s="6" customFormat="1" ht="32.4" customHeight="1">
      <c r="A94" s="6"/>
      <c r="B94" s="102"/>
      <c r="C94" s="103" t="s">
        <v>76</v>
      </c>
      <c r="D94" s="104"/>
      <c r="E94" s="104"/>
      <c r="F94" s="104"/>
      <c r="G94" s="104"/>
      <c r="H94" s="104"/>
      <c r="I94" s="104"/>
      <c r="J94" s="104"/>
      <c r="K94" s="104"/>
      <c r="L94" s="104"/>
      <c r="M94" s="104"/>
      <c r="N94" s="104"/>
      <c r="O94" s="104"/>
      <c r="P94" s="104"/>
      <c r="Q94" s="104"/>
      <c r="R94" s="104"/>
      <c r="S94" s="104"/>
      <c r="T94" s="104"/>
      <c r="U94" s="104"/>
      <c r="V94" s="104"/>
      <c r="W94" s="104"/>
      <c r="X94" s="104"/>
      <c r="Y94" s="104"/>
      <c r="Z94" s="104"/>
      <c r="AA94" s="104"/>
      <c r="AB94" s="104"/>
      <c r="AC94" s="104"/>
      <c r="AD94" s="104"/>
      <c r="AE94" s="104"/>
      <c r="AF94" s="104"/>
      <c r="AG94" s="105">
        <f>ROUND(AG95+AG99+AG103+AG107+AG111+AG115+AG119+AG123+AG126,2)</f>
        <v>0</v>
      </c>
      <c r="AH94" s="105"/>
      <c r="AI94" s="105"/>
      <c r="AJ94" s="105"/>
      <c r="AK94" s="105"/>
      <c r="AL94" s="105"/>
      <c r="AM94" s="105"/>
      <c r="AN94" s="106">
        <f>SUM(AG94,AT94)</f>
        <v>0</v>
      </c>
      <c r="AO94" s="106"/>
      <c r="AP94" s="106"/>
      <c r="AQ94" s="107" t="s">
        <v>1</v>
      </c>
      <c r="AR94" s="108"/>
      <c r="AS94" s="109">
        <f>ROUND(AS95+AS99+AS103+AS107+AS111+AS115+AS119+AS123+AS126,2)</f>
        <v>0</v>
      </c>
      <c r="AT94" s="110">
        <f>ROUND(SUM(AV94:AW94),2)</f>
        <v>0</v>
      </c>
      <c r="AU94" s="111">
        <f>ROUND(AU95+AU99+AU103+AU107+AU111+AU115+AU119+AU123+AU126,5)</f>
        <v>0</v>
      </c>
      <c r="AV94" s="110">
        <f>ROUND(AZ94*L29,2)</f>
        <v>0</v>
      </c>
      <c r="AW94" s="110">
        <f>ROUND(BA94*L30,2)</f>
        <v>0</v>
      </c>
      <c r="AX94" s="110">
        <f>ROUND(BB94*L29,2)</f>
        <v>0</v>
      </c>
      <c r="AY94" s="110">
        <f>ROUND(BC94*L30,2)</f>
        <v>0</v>
      </c>
      <c r="AZ94" s="110">
        <f>ROUND(AZ95+AZ99+AZ103+AZ107+AZ111+AZ115+AZ119+AZ123+AZ126,2)</f>
        <v>0</v>
      </c>
      <c r="BA94" s="110">
        <f>ROUND(BA95+BA99+BA103+BA107+BA111+BA115+BA119+BA123+BA126,2)</f>
        <v>0</v>
      </c>
      <c r="BB94" s="110">
        <f>ROUND(BB95+BB99+BB103+BB107+BB111+BB115+BB119+BB123+BB126,2)</f>
        <v>0</v>
      </c>
      <c r="BC94" s="110">
        <f>ROUND(BC95+BC99+BC103+BC107+BC111+BC115+BC119+BC123+BC126,2)</f>
        <v>0</v>
      </c>
      <c r="BD94" s="112">
        <f>ROUND(BD95+BD99+BD103+BD107+BD111+BD115+BD119+BD123+BD126,2)</f>
        <v>0</v>
      </c>
      <c r="BE94" s="6"/>
      <c r="BS94" s="113" t="s">
        <v>77</v>
      </c>
      <c r="BT94" s="113" t="s">
        <v>78</v>
      </c>
      <c r="BU94" s="114" t="s">
        <v>79</v>
      </c>
      <c r="BV94" s="113" t="s">
        <v>80</v>
      </c>
      <c r="BW94" s="113" t="s">
        <v>5</v>
      </c>
      <c r="BX94" s="113" t="s">
        <v>81</v>
      </c>
      <c r="CL94" s="113" t="s">
        <v>1</v>
      </c>
    </row>
    <row r="95" s="7" customFormat="1" ht="16.5" customHeight="1">
      <c r="A95" s="7"/>
      <c r="B95" s="115"/>
      <c r="C95" s="116"/>
      <c r="D95" s="117" t="s">
        <v>82</v>
      </c>
      <c r="E95" s="117"/>
      <c r="F95" s="117"/>
      <c r="G95" s="117"/>
      <c r="H95" s="117"/>
      <c r="I95" s="118"/>
      <c r="J95" s="117" t="s">
        <v>83</v>
      </c>
      <c r="K95" s="117"/>
      <c r="L95" s="117"/>
      <c r="M95" s="117"/>
      <c r="N95" s="117"/>
      <c r="O95" s="117"/>
      <c r="P95" s="117"/>
      <c r="Q95" s="117"/>
      <c r="R95" s="117"/>
      <c r="S95" s="117"/>
      <c r="T95" s="117"/>
      <c r="U95" s="117"/>
      <c r="V95" s="117"/>
      <c r="W95" s="117"/>
      <c r="X95" s="117"/>
      <c r="Y95" s="117"/>
      <c r="Z95" s="117"/>
      <c r="AA95" s="117"/>
      <c r="AB95" s="117"/>
      <c r="AC95" s="117"/>
      <c r="AD95" s="117"/>
      <c r="AE95" s="117"/>
      <c r="AF95" s="117"/>
      <c r="AG95" s="119">
        <f>ROUND(SUM(AG96:AG98),2)</f>
        <v>0</v>
      </c>
      <c r="AH95" s="118"/>
      <c r="AI95" s="118"/>
      <c r="AJ95" s="118"/>
      <c r="AK95" s="118"/>
      <c r="AL95" s="118"/>
      <c r="AM95" s="118"/>
      <c r="AN95" s="120">
        <f>SUM(AG95,AT95)</f>
        <v>0</v>
      </c>
      <c r="AO95" s="118"/>
      <c r="AP95" s="118"/>
      <c r="AQ95" s="121" t="s">
        <v>84</v>
      </c>
      <c r="AR95" s="122"/>
      <c r="AS95" s="123">
        <f>ROUND(SUM(AS96:AS98),2)</f>
        <v>0</v>
      </c>
      <c r="AT95" s="124">
        <f>ROUND(SUM(AV95:AW95),2)</f>
        <v>0</v>
      </c>
      <c r="AU95" s="125">
        <f>ROUND(SUM(AU96:AU98),5)</f>
        <v>0</v>
      </c>
      <c r="AV95" s="124">
        <f>ROUND(AZ95*L29,2)</f>
        <v>0</v>
      </c>
      <c r="AW95" s="124">
        <f>ROUND(BA95*L30,2)</f>
        <v>0</v>
      </c>
      <c r="AX95" s="124">
        <f>ROUND(BB95*L29,2)</f>
        <v>0</v>
      </c>
      <c r="AY95" s="124">
        <f>ROUND(BC95*L30,2)</f>
        <v>0</v>
      </c>
      <c r="AZ95" s="124">
        <f>ROUND(SUM(AZ96:AZ98),2)</f>
        <v>0</v>
      </c>
      <c r="BA95" s="124">
        <f>ROUND(SUM(BA96:BA98),2)</f>
        <v>0</v>
      </c>
      <c r="BB95" s="124">
        <f>ROUND(SUM(BB96:BB98),2)</f>
        <v>0</v>
      </c>
      <c r="BC95" s="124">
        <f>ROUND(SUM(BC96:BC98),2)</f>
        <v>0</v>
      </c>
      <c r="BD95" s="126">
        <f>ROUND(SUM(BD96:BD98),2)</f>
        <v>0</v>
      </c>
      <c r="BE95" s="7"/>
      <c r="BS95" s="127" t="s">
        <v>77</v>
      </c>
      <c r="BT95" s="127" t="s">
        <v>85</v>
      </c>
      <c r="BU95" s="127" t="s">
        <v>79</v>
      </c>
      <c r="BV95" s="127" t="s">
        <v>80</v>
      </c>
      <c r="BW95" s="127" t="s">
        <v>86</v>
      </c>
      <c r="BX95" s="127" t="s">
        <v>5</v>
      </c>
      <c r="CL95" s="127" t="s">
        <v>1</v>
      </c>
      <c r="CM95" s="127" t="s">
        <v>87</v>
      </c>
    </row>
    <row r="96" s="4" customFormat="1" ht="16.5" customHeight="1">
      <c r="A96" s="128" t="s">
        <v>88</v>
      </c>
      <c r="B96" s="66"/>
      <c r="C96" s="129"/>
      <c r="D96" s="129"/>
      <c r="E96" s="130" t="s">
        <v>89</v>
      </c>
      <c r="F96" s="130"/>
      <c r="G96" s="130"/>
      <c r="H96" s="130"/>
      <c r="I96" s="130"/>
      <c r="J96" s="129"/>
      <c r="K96" s="130" t="s">
        <v>90</v>
      </c>
      <c r="L96" s="130"/>
      <c r="M96" s="130"/>
      <c r="N96" s="130"/>
      <c r="O96" s="130"/>
      <c r="P96" s="130"/>
      <c r="Q96" s="130"/>
      <c r="R96" s="130"/>
      <c r="S96" s="130"/>
      <c r="T96" s="130"/>
      <c r="U96" s="130"/>
      <c r="V96" s="130"/>
      <c r="W96" s="130"/>
      <c r="X96" s="130"/>
      <c r="Y96" s="130"/>
      <c r="Z96" s="130"/>
      <c r="AA96" s="130"/>
      <c r="AB96" s="130"/>
      <c r="AC96" s="130"/>
      <c r="AD96" s="130"/>
      <c r="AE96" s="130"/>
      <c r="AF96" s="130"/>
      <c r="AG96" s="131">
        <f>'A.1.1 - Práce na přejezdu'!J32</f>
        <v>0</v>
      </c>
      <c r="AH96" s="129"/>
      <c r="AI96" s="129"/>
      <c r="AJ96" s="129"/>
      <c r="AK96" s="129"/>
      <c r="AL96" s="129"/>
      <c r="AM96" s="129"/>
      <c r="AN96" s="131">
        <f>SUM(AG96,AT96)</f>
        <v>0</v>
      </c>
      <c r="AO96" s="129"/>
      <c r="AP96" s="129"/>
      <c r="AQ96" s="132" t="s">
        <v>91</v>
      </c>
      <c r="AR96" s="68"/>
      <c r="AS96" s="133">
        <v>0</v>
      </c>
      <c r="AT96" s="134">
        <f>ROUND(SUM(AV96:AW96),2)</f>
        <v>0</v>
      </c>
      <c r="AU96" s="135">
        <f>'A.1.1 - Práce na přejezdu'!P120</f>
        <v>0</v>
      </c>
      <c r="AV96" s="134">
        <f>'A.1.1 - Práce na přejezdu'!J35</f>
        <v>0</v>
      </c>
      <c r="AW96" s="134">
        <f>'A.1.1 - Práce na přejezdu'!J36</f>
        <v>0</v>
      </c>
      <c r="AX96" s="134">
        <f>'A.1.1 - Práce na přejezdu'!J37</f>
        <v>0</v>
      </c>
      <c r="AY96" s="134">
        <f>'A.1.1 - Práce na přejezdu'!J38</f>
        <v>0</v>
      </c>
      <c r="AZ96" s="134">
        <f>'A.1.1 - Práce na přejezdu'!F35</f>
        <v>0</v>
      </c>
      <c r="BA96" s="134">
        <f>'A.1.1 - Práce na přejezdu'!F36</f>
        <v>0</v>
      </c>
      <c r="BB96" s="134">
        <f>'A.1.1 - Práce na přejezdu'!F37</f>
        <v>0</v>
      </c>
      <c r="BC96" s="134">
        <f>'A.1.1 - Práce na přejezdu'!F38</f>
        <v>0</v>
      </c>
      <c r="BD96" s="136">
        <f>'A.1.1 - Práce na přejezdu'!F39</f>
        <v>0</v>
      </c>
      <c r="BE96" s="4"/>
      <c r="BT96" s="137" t="s">
        <v>87</v>
      </c>
      <c r="BV96" s="137" t="s">
        <v>80</v>
      </c>
      <c r="BW96" s="137" t="s">
        <v>92</v>
      </c>
      <c r="BX96" s="137" t="s">
        <v>86</v>
      </c>
      <c r="CL96" s="137" t="s">
        <v>1</v>
      </c>
    </row>
    <row r="97" s="4" customFormat="1" ht="16.5" customHeight="1">
      <c r="A97" s="128" t="s">
        <v>88</v>
      </c>
      <c r="B97" s="66"/>
      <c r="C97" s="129"/>
      <c r="D97" s="129"/>
      <c r="E97" s="130" t="s">
        <v>93</v>
      </c>
      <c r="F97" s="130"/>
      <c r="G97" s="130"/>
      <c r="H97" s="130"/>
      <c r="I97" s="130"/>
      <c r="J97" s="129"/>
      <c r="K97" s="130" t="s">
        <v>94</v>
      </c>
      <c r="L97" s="130"/>
      <c r="M97" s="130"/>
      <c r="N97" s="130"/>
      <c r="O97" s="130"/>
      <c r="P97" s="130"/>
      <c r="Q97" s="130"/>
      <c r="R97" s="130"/>
      <c r="S97" s="130"/>
      <c r="T97" s="130"/>
      <c r="U97" s="130"/>
      <c r="V97" s="130"/>
      <c r="W97" s="130"/>
      <c r="X97" s="130"/>
      <c r="Y97" s="130"/>
      <c r="Z97" s="130"/>
      <c r="AA97" s="130"/>
      <c r="AB97" s="130"/>
      <c r="AC97" s="130"/>
      <c r="AD97" s="130"/>
      <c r="AE97" s="130"/>
      <c r="AF97" s="130"/>
      <c r="AG97" s="131">
        <f>'A.1.2 - Práce SSZT'!J32</f>
        <v>0</v>
      </c>
      <c r="AH97" s="129"/>
      <c r="AI97" s="129"/>
      <c r="AJ97" s="129"/>
      <c r="AK97" s="129"/>
      <c r="AL97" s="129"/>
      <c r="AM97" s="129"/>
      <c r="AN97" s="131">
        <f>SUM(AG97,AT97)</f>
        <v>0</v>
      </c>
      <c r="AO97" s="129"/>
      <c r="AP97" s="129"/>
      <c r="AQ97" s="132" t="s">
        <v>91</v>
      </c>
      <c r="AR97" s="68"/>
      <c r="AS97" s="133">
        <v>0</v>
      </c>
      <c r="AT97" s="134">
        <f>ROUND(SUM(AV97:AW97),2)</f>
        <v>0</v>
      </c>
      <c r="AU97" s="135">
        <f>'A.1.2 - Práce SSZT'!P120</f>
        <v>0</v>
      </c>
      <c r="AV97" s="134">
        <f>'A.1.2 - Práce SSZT'!J35</f>
        <v>0</v>
      </c>
      <c r="AW97" s="134">
        <f>'A.1.2 - Práce SSZT'!J36</f>
        <v>0</v>
      </c>
      <c r="AX97" s="134">
        <f>'A.1.2 - Práce SSZT'!J37</f>
        <v>0</v>
      </c>
      <c r="AY97" s="134">
        <f>'A.1.2 - Práce SSZT'!J38</f>
        <v>0</v>
      </c>
      <c r="AZ97" s="134">
        <f>'A.1.2 - Práce SSZT'!F35</f>
        <v>0</v>
      </c>
      <c r="BA97" s="134">
        <f>'A.1.2 - Práce SSZT'!F36</f>
        <v>0</v>
      </c>
      <c r="BB97" s="134">
        <f>'A.1.2 - Práce SSZT'!F37</f>
        <v>0</v>
      </c>
      <c r="BC97" s="134">
        <f>'A.1.2 - Práce SSZT'!F38</f>
        <v>0</v>
      </c>
      <c r="BD97" s="136">
        <f>'A.1.2 - Práce SSZT'!F39</f>
        <v>0</v>
      </c>
      <c r="BE97" s="4"/>
      <c r="BT97" s="137" t="s">
        <v>87</v>
      </c>
      <c r="BV97" s="137" t="s">
        <v>80</v>
      </c>
      <c r="BW97" s="137" t="s">
        <v>95</v>
      </c>
      <c r="BX97" s="137" t="s">
        <v>86</v>
      </c>
      <c r="CL97" s="137" t="s">
        <v>1</v>
      </c>
    </row>
    <row r="98" s="4" customFormat="1" ht="16.5" customHeight="1">
      <c r="A98" s="128" t="s">
        <v>88</v>
      </c>
      <c r="B98" s="66"/>
      <c r="C98" s="129"/>
      <c r="D98" s="129"/>
      <c r="E98" s="130" t="s">
        <v>96</v>
      </c>
      <c r="F98" s="130"/>
      <c r="G98" s="130"/>
      <c r="H98" s="130"/>
      <c r="I98" s="130"/>
      <c r="J98" s="129"/>
      <c r="K98" s="130" t="s">
        <v>97</v>
      </c>
      <c r="L98" s="130"/>
      <c r="M98" s="130"/>
      <c r="N98" s="130"/>
      <c r="O98" s="130"/>
      <c r="P98" s="130"/>
      <c r="Q98" s="130"/>
      <c r="R98" s="130"/>
      <c r="S98" s="130"/>
      <c r="T98" s="130"/>
      <c r="U98" s="130"/>
      <c r="V98" s="130"/>
      <c r="W98" s="130"/>
      <c r="X98" s="130"/>
      <c r="Y98" s="130"/>
      <c r="Z98" s="130"/>
      <c r="AA98" s="130"/>
      <c r="AB98" s="130"/>
      <c r="AC98" s="130"/>
      <c r="AD98" s="130"/>
      <c r="AE98" s="130"/>
      <c r="AF98" s="130"/>
      <c r="AG98" s="131">
        <f>'A.1.3 - Přeprava'!J32</f>
        <v>0</v>
      </c>
      <c r="AH98" s="129"/>
      <c r="AI98" s="129"/>
      <c r="AJ98" s="129"/>
      <c r="AK98" s="129"/>
      <c r="AL98" s="129"/>
      <c r="AM98" s="129"/>
      <c r="AN98" s="131">
        <f>SUM(AG98,AT98)</f>
        <v>0</v>
      </c>
      <c r="AO98" s="129"/>
      <c r="AP98" s="129"/>
      <c r="AQ98" s="132" t="s">
        <v>91</v>
      </c>
      <c r="AR98" s="68"/>
      <c r="AS98" s="133">
        <v>0</v>
      </c>
      <c r="AT98" s="134">
        <f>ROUND(SUM(AV98:AW98),2)</f>
        <v>0</v>
      </c>
      <c r="AU98" s="135">
        <f>'A.1.3 - Přeprava'!P120</f>
        <v>0</v>
      </c>
      <c r="AV98" s="134">
        <f>'A.1.3 - Přeprava'!J35</f>
        <v>0</v>
      </c>
      <c r="AW98" s="134">
        <f>'A.1.3 - Přeprava'!J36</f>
        <v>0</v>
      </c>
      <c r="AX98" s="134">
        <f>'A.1.3 - Přeprava'!J37</f>
        <v>0</v>
      </c>
      <c r="AY98" s="134">
        <f>'A.1.3 - Přeprava'!J38</f>
        <v>0</v>
      </c>
      <c r="AZ98" s="134">
        <f>'A.1.3 - Přeprava'!F35</f>
        <v>0</v>
      </c>
      <c r="BA98" s="134">
        <f>'A.1.3 - Přeprava'!F36</f>
        <v>0</v>
      </c>
      <c r="BB98" s="134">
        <f>'A.1.3 - Přeprava'!F37</f>
        <v>0</v>
      </c>
      <c r="BC98" s="134">
        <f>'A.1.3 - Přeprava'!F38</f>
        <v>0</v>
      </c>
      <c r="BD98" s="136">
        <f>'A.1.3 - Přeprava'!F39</f>
        <v>0</v>
      </c>
      <c r="BE98" s="4"/>
      <c r="BT98" s="137" t="s">
        <v>87</v>
      </c>
      <c r="BV98" s="137" t="s">
        <v>80</v>
      </c>
      <c r="BW98" s="137" t="s">
        <v>98</v>
      </c>
      <c r="BX98" s="137" t="s">
        <v>86</v>
      </c>
      <c r="CL98" s="137" t="s">
        <v>1</v>
      </c>
    </row>
    <row r="99" s="7" customFormat="1" ht="16.5" customHeight="1">
      <c r="A99" s="7"/>
      <c r="B99" s="115"/>
      <c r="C99" s="116"/>
      <c r="D99" s="117" t="s">
        <v>99</v>
      </c>
      <c r="E99" s="117"/>
      <c r="F99" s="117"/>
      <c r="G99" s="117"/>
      <c r="H99" s="117"/>
      <c r="I99" s="118"/>
      <c r="J99" s="117" t="s">
        <v>100</v>
      </c>
      <c r="K99" s="117"/>
      <c r="L99" s="117"/>
      <c r="M99" s="117"/>
      <c r="N99" s="117"/>
      <c r="O99" s="117"/>
      <c r="P99" s="117"/>
      <c r="Q99" s="117"/>
      <c r="R99" s="117"/>
      <c r="S99" s="117"/>
      <c r="T99" s="117"/>
      <c r="U99" s="117"/>
      <c r="V99" s="117"/>
      <c r="W99" s="117"/>
      <c r="X99" s="117"/>
      <c r="Y99" s="117"/>
      <c r="Z99" s="117"/>
      <c r="AA99" s="117"/>
      <c r="AB99" s="117"/>
      <c r="AC99" s="117"/>
      <c r="AD99" s="117"/>
      <c r="AE99" s="117"/>
      <c r="AF99" s="117"/>
      <c r="AG99" s="119">
        <f>ROUND(SUM(AG100:AG102),2)</f>
        <v>0</v>
      </c>
      <c r="AH99" s="118"/>
      <c r="AI99" s="118"/>
      <c r="AJ99" s="118"/>
      <c r="AK99" s="118"/>
      <c r="AL99" s="118"/>
      <c r="AM99" s="118"/>
      <c r="AN99" s="120">
        <f>SUM(AG99,AT99)</f>
        <v>0</v>
      </c>
      <c r="AO99" s="118"/>
      <c r="AP99" s="118"/>
      <c r="AQ99" s="121" t="s">
        <v>84</v>
      </c>
      <c r="AR99" s="122"/>
      <c r="AS99" s="123">
        <f>ROUND(SUM(AS100:AS102),2)</f>
        <v>0</v>
      </c>
      <c r="AT99" s="124">
        <f>ROUND(SUM(AV99:AW99),2)</f>
        <v>0</v>
      </c>
      <c r="AU99" s="125">
        <f>ROUND(SUM(AU100:AU102),5)</f>
        <v>0</v>
      </c>
      <c r="AV99" s="124">
        <f>ROUND(AZ99*L29,2)</f>
        <v>0</v>
      </c>
      <c r="AW99" s="124">
        <f>ROUND(BA99*L30,2)</f>
        <v>0</v>
      </c>
      <c r="AX99" s="124">
        <f>ROUND(BB99*L29,2)</f>
        <v>0</v>
      </c>
      <c r="AY99" s="124">
        <f>ROUND(BC99*L30,2)</f>
        <v>0</v>
      </c>
      <c r="AZ99" s="124">
        <f>ROUND(SUM(AZ100:AZ102),2)</f>
        <v>0</v>
      </c>
      <c r="BA99" s="124">
        <f>ROUND(SUM(BA100:BA102),2)</f>
        <v>0</v>
      </c>
      <c r="BB99" s="124">
        <f>ROUND(SUM(BB100:BB102),2)</f>
        <v>0</v>
      </c>
      <c r="BC99" s="124">
        <f>ROUND(SUM(BC100:BC102),2)</f>
        <v>0</v>
      </c>
      <c r="BD99" s="126">
        <f>ROUND(SUM(BD100:BD102),2)</f>
        <v>0</v>
      </c>
      <c r="BE99" s="7"/>
      <c r="BS99" s="127" t="s">
        <v>77</v>
      </c>
      <c r="BT99" s="127" t="s">
        <v>85</v>
      </c>
      <c r="BU99" s="127" t="s">
        <v>79</v>
      </c>
      <c r="BV99" s="127" t="s">
        <v>80</v>
      </c>
      <c r="BW99" s="127" t="s">
        <v>101</v>
      </c>
      <c r="BX99" s="127" t="s">
        <v>5</v>
      </c>
      <c r="CL99" s="127" t="s">
        <v>1</v>
      </c>
      <c r="CM99" s="127" t="s">
        <v>87</v>
      </c>
    </row>
    <row r="100" s="4" customFormat="1" ht="16.5" customHeight="1">
      <c r="A100" s="128" t="s">
        <v>88</v>
      </c>
      <c r="B100" s="66"/>
      <c r="C100" s="129"/>
      <c r="D100" s="129"/>
      <c r="E100" s="130" t="s">
        <v>102</v>
      </c>
      <c r="F100" s="130"/>
      <c r="G100" s="130"/>
      <c r="H100" s="130"/>
      <c r="I100" s="130"/>
      <c r="J100" s="129"/>
      <c r="K100" s="130" t="s">
        <v>90</v>
      </c>
      <c r="L100" s="130"/>
      <c r="M100" s="130"/>
      <c r="N100" s="130"/>
      <c r="O100" s="130"/>
      <c r="P100" s="130"/>
      <c r="Q100" s="130"/>
      <c r="R100" s="130"/>
      <c r="S100" s="130"/>
      <c r="T100" s="130"/>
      <c r="U100" s="130"/>
      <c r="V100" s="130"/>
      <c r="W100" s="130"/>
      <c r="X100" s="130"/>
      <c r="Y100" s="130"/>
      <c r="Z100" s="130"/>
      <c r="AA100" s="130"/>
      <c r="AB100" s="130"/>
      <c r="AC100" s="130"/>
      <c r="AD100" s="130"/>
      <c r="AE100" s="130"/>
      <c r="AF100" s="130"/>
      <c r="AG100" s="131">
        <f>'A.2.1 - Práce na přejezdu'!J32</f>
        <v>0</v>
      </c>
      <c r="AH100" s="129"/>
      <c r="AI100" s="129"/>
      <c r="AJ100" s="129"/>
      <c r="AK100" s="129"/>
      <c r="AL100" s="129"/>
      <c r="AM100" s="129"/>
      <c r="AN100" s="131">
        <f>SUM(AG100,AT100)</f>
        <v>0</v>
      </c>
      <c r="AO100" s="129"/>
      <c r="AP100" s="129"/>
      <c r="AQ100" s="132" t="s">
        <v>91</v>
      </c>
      <c r="AR100" s="68"/>
      <c r="AS100" s="133">
        <v>0</v>
      </c>
      <c r="AT100" s="134">
        <f>ROUND(SUM(AV100:AW100),2)</f>
        <v>0</v>
      </c>
      <c r="AU100" s="135">
        <f>'A.2.1 - Práce na přejezdu'!P120</f>
        <v>0</v>
      </c>
      <c r="AV100" s="134">
        <f>'A.2.1 - Práce na přejezdu'!J35</f>
        <v>0</v>
      </c>
      <c r="AW100" s="134">
        <f>'A.2.1 - Práce na přejezdu'!J36</f>
        <v>0</v>
      </c>
      <c r="AX100" s="134">
        <f>'A.2.1 - Práce na přejezdu'!J37</f>
        <v>0</v>
      </c>
      <c r="AY100" s="134">
        <f>'A.2.1 - Práce na přejezdu'!J38</f>
        <v>0</v>
      </c>
      <c r="AZ100" s="134">
        <f>'A.2.1 - Práce na přejezdu'!F35</f>
        <v>0</v>
      </c>
      <c r="BA100" s="134">
        <f>'A.2.1 - Práce na přejezdu'!F36</f>
        <v>0</v>
      </c>
      <c r="BB100" s="134">
        <f>'A.2.1 - Práce na přejezdu'!F37</f>
        <v>0</v>
      </c>
      <c r="BC100" s="134">
        <f>'A.2.1 - Práce na přejezdu'!F38</f>
        <v>0</v>
      </c>
      <c r="BD100" s="136">
        <f>'A.2.1 - Práce na přejezdu'!F39</f>
        <v>0</v>
      </c>
      <c r="BE100" s="4"/>
      <c r="BT100" s="137" t="s">
        <v>87</v>
      </c>
      <c r="BV100" s="137" t="s">
        <v>80</v>
      </c>
      <c r="BW100" s="137" t="s">
        <v>103</v>
      </c>
      <c r="BX100" s="137" t="s">
        <v>101</v>
      </c>
      <c r="CL100" s="137" t="s">
        <v>1</v>
      </c>
    </row>
    <row r="101" s="4" customFormat="1" ht="16.5" customHeight="1">
      <c r="A101" s="128" t="s">
        <v>88</v>
      </c>
      <c r="B101" s="66"/>
      <c r="C101" s="129"/>
      <c r="D101" s="129"/>
      <c r="E101" s="130" t="s">
        <v>104</v>
      </c>
      <c r="F101" s="130"/>
      <c r="G101" s="130"/>
      <c r="H101" s="130"/>
      <c r="I101" s="130"/>
      <c r="J101" s="129"/>
      <c r="K101" s="130" t="s">
        <v>94</v>
      </c>
      <c r="L101" s="130"/>
      <c r="M101" s="130"/>
      <c r="N101" s="130"/>
      <c r="O101" s="130"/>
      <c r="P101" s="130"/>
      <c r="Q101" s="130"/>
      <c r="R101" s="130"/>
      <c r="S101" s="130"/>
      <c r="T101" s="130"/>
      <c r="U101" s="130"/>
      <c r="V101" s="130"/>
      <c r="W101" s="130"/>
      <c r="X101" s="130"/>
      <c r="Y101" s="130"/>
      <c r="Z101" s="130"/>
      <c r="AA101" s="130"/>
      <c r="AB101" s="130"/>
      <c r="AC101" s="130"/>
      <c r="AD101" s="130"/>
      <c r="AE101" s="130"/>
      <c r="AF101" s="130"/>
      <c r="AG101" s="131">
        <f>'A.2.2 - Práce SSZT'!J32</f>
        <v>0</v>
      </c>
      <c r="AH101" s="129"/>
      <c r="AI101" s="129"/>
      <c r="AJ101" s="129"/>
      <c r="AK101" s="129"/>
      <c r="AL101" s="129"/>
      <c r="AM101" s="129"/>
      <c r="AN101" s="131">
        <f>SUM(AG101,AT101)</f>
        <v>0</v>
      </c>
      <c r="AO101" s="129"/>
      <c r="AP101" s="129"/>
      <c r="AQ101" s="132" t="s">
        <v>91</v>
      </c>
      <c r="AR101" s="68"/>
      <c r="AS101" s="133">
        <v>0</v>
      </c>
      <c r="AT101" s="134">
        <f>ROUND(SUM(AV101:AW101),2)</f>
        <v>0</v>
      </c>
      <c r="AU101" s="135">
        <f>'A.2.2 - Práce SSZT'!P120</f>
        <v>0</v>
      </c>
      <c r="AV101" s="134">
        <f>'A.2.2 - Práce SSZT'!J35</f>
        <v>0</v>
      </c>
      <c r="AW101" s="134">
        <f>'A.2.2 - Práce SSZT'!J36</f>
        <v>0</v>
      </c>
      <c r="AX101" s="134">
        <f>'A.2.2 - Práce SSZT'!J37</f>
        <v>0</v>
      </c>
      <c r="AY101" s="134">
        <f>'A.2.2 - Práce SSZT'!J38</f>
        <v>0</v>
      </c>
      <c r="AZ101" s="134">
        <f>'A.2.2 - Práce SSZT'!F35</f>
        <v>0</v>
      </c>
      <c r="BA101" s="134">
        <f>'A.2.2 - Práce SSZT'!F36</f>
        <v>0</v>
      </c>
      <c r="BB101" s="134">
        <f>'A.2.2 - Práce SSZT'!F37</f>
        <v>0</v>
      </c>
      <c r="BC101" s="134">
        <f>'A.2.2 - Práce SSZT'!F38</f>
        <v>0</v>
      </c>
      <c r="BD101" s="136">
        <f>'A.2.2 - Práce SSZT'!F39</f>
        <v>0</v>
      </c>
      <c r="BE101" s="4"/>
      <c r="BT101" s="137" t="s">
        <v>87</v>
      </c>
      <c r="BV101" s="137" t="s">
        <v>80</v>
      </c>
      <c r="BW101" s="137" t="s">
        <v>105</v>
      </c>
      <c r="BX101" s="137" t="s">
        <v>101</v>
      </c>
      <c r="CL101" s="137" t="s">
        <v>1</v>
      </c>
    </row>
    <row r="102" s="4" customFormat="1" ht="16.5" customHeight="1">
      <c r="A102" s="128" t="s">
        <v>88</v>
      </c>
      <c r="B102" s="66"/>
      <c r="C102" s="129"/>
      <c r="D102" s="129"/>
      <c r="E102" s="130" t="s">
        <v>106</v>
      </c>
      <c r="F102" s="130"/>
      <c r="G102" s="130"/>
      <c r="H102" s="130"/>
      <c r="I102" s="130"/>
      <c r="J102" s="129"/>
      <c r="K102" s="130" t="s">
        <v>97</v>
      </c>
      <c r="L102" s="130"/>
      <c r="M102" s="130"/>
      <c r="N102" s="130"/>
      <c r="O102" s="130"/>
      <c r="P102" s="130"/>
      <c r="Q102" s="130"/>
      <c r="R102" s="130"/>
      <c r="S102" s="130"/>
      <c r="T102" s="130"/>
      <c r="U102" s="130"/>
      <c r="V102" s="130"/>
      <c r="W102" s="130"/>
      <c r="X102" s="130"/>
      <c r="Y102" s="130"/>
      <c r="Z102" s="130"/>
      <c r="AA102" s="130"/>
      <c r="AB102" s="130"/>
      <c r="AC102" s="130"/>
      <c r="AD102" s="130"/>
      <c r="AE102" s="130"/>
      <c r="AF102" s="130"/>
      <c r="AG102" s="131">
        <f>'A.2.3 - Přeprava'!J32</f>
        <v>0</v>
      </c>
      <c r="AH102" s="129"/>
      <c r="AI102" s="129"/>
      <c r="AJ102" s="129"/>
      <c r="AK102" s="129"/>
      <c r="AL102" s="129"/>
      <c r="AM102" s="129"/>
      <c r="AN102" s="131">
        <f>SUM(AG102,AT102)</f>
        <v>0</v>
      </c>
      <c r="AO102" s="129"/>
      <c r="AP102" s="129"/>
      <c r="AQ102" s="132" t="s">
        <v>91</v>
      </c>
      <c r="AR102" s="68"/>
      <c r="AS102" s="133">
        <v>0</v>
      </c>
      <c r="AT102" s="134">
        <f>ROUND(SUM(AV102:AW102),2)</f>
        <v>0</v>
      </c>
      <c r="AU102" s="135">
        <f>'A.2.3 - Přeprava'!P120</f>
        <v>0</v>
      </c>
      <c r="AV102" s="134">
        <f>'A.2.3 - Přeprava'!J35</f>
        <v>0</v>
      </c>
      <c r="AW102" s="134">
        <f>'A.2.3 - Přeprava'!J36</f>
        <v>0</v>
      </c>
      <c r="AX102" s="134">
        <f>'A.2.3 - Přeprava'!J37</f>
        <v>0</v>
      </c>
      <c r="AY102" s="134">
        <f>'A.2.3 - Přeprava'!J38</f>
        <v>0</v>
      </c>
      <c r="AZ102" s="134">
        <f>'A.2.3 - Přeprava'!F35</f>
        <v>0</v>
      </c>
      <c r="BA102" s="134">
        <f>'A.2.3 - Přeprava'!F36</f>
        <v>0</v>
      </c>
      <c r="BB102" s="134">
        <f>'A.2.3 - Přeprava'!F37</f>
        <v>0</v>
      </c>
      <c r="BC102" s="134">
        <f>'A.2.3 - Přeprava'!F38</f>
        <v>0</v>
      </c>
      <c r="BD102" s="136">
        <f>'A.2.3 - Přeprava'!F39</f>
        <v>0</v>
      </c>
      <c r="BE102" s="4"/>
      <c r="BT102" s="137" t="s">
        <v>87</v>
      </c>
      <c r="BV102" s="137" t="s">
        <v>80</v>
      </c>
      <c r="BW102" s="137" t="s">
        <v>107</v>
      </c>
      <c r="BX102" s="137" t="s">
        <v>101</v>
      </c>
      <c r="CL102" s="137" t="s">
        <v>1</v>
      </c>
    </row>
    <row r="103" s="7" customFormat="1" ht="16.5" customHeight="1">
      <c r="A103" s="7"/>
      <c r="B103" s="115"/>
      <c r="C103" s="116"/>
      <c r="D103" s="117" t="s">
        <v>108</v>
      </c>
      <c r="E103" s="117"/>
      <c r="F103" s="117"/>
      <c r="G103" s="117"/>
      <c r="H103" s="117"/>
      <c r="I103" s="118"/>
      <c r="J103" s="117" t="s">
        <v>109</v>
      </c>
      <c r="K103" s="117"/>
      <c r="L103" s="117"/>
      <c r="M103" s="117"/>
      <c r="N103" s="117"/>
      <c r="O103" s="117"/>
      <c r="P103" s="117"/>
      <c r="Q103" s="117"/>
      <c r="R103" s="117"/>
      <c r="S103" s="117"/>
      <c r="T103" s="117"/>
      <c r="U103" s="117"/>
      <c r="V103" s="117"/>
      <c r="W103" s="117"/>
      <c r="X103" s="117"/>
      <c r="Y103" s="117"/>
      <c r="Z103" s="117"/>
      <c r="AA103" s="117"/>
      <c r="AB103" s="117"/>
      <c r="AC103" s="117"/>
      <c r="AD103" s="117"/>
      <c r="AE103" s="117"/>
      <c r="AF103" s="117"/>
      <c r="AG103" s="119">
        <f>ROUND(SUM(AG104:AG106),2)</f>
        <v>0</v>
      </c>
      <c r="AH103" s="118"/>
      <c r="AI103" s="118"/>
      <c r="AJ103" s="118"/>
      <c r="AK103" s="118"/>
      <c r="AL103" s="118"/>
      <c r="AM103" s="118"/>
      <c r="AN103" s="120">
        <f>SUM(AG103,AT103)</f>
        <v>0</v>
      </c>
      <c r="AO103" s="118"/>
      <c r="AP103" s="118"/>
      <c r="AQ103" s="121" t="s">
        <v>84</v>
      </c>
      <c r="AR103" s="122"/>
      <c r="AS103" s="123">
        <f>ROUND(SUM(AS104:AS106),2)</f>
        <v>0</v>
      </c>
      <c r="AT103" s="124">
        <f>ROUND(SUM(AV103:AW103),2)</f>
        <v>0</v>
      </c>
      <c r="AU103" s="125">
        <f>ROUND(SUM(AU104:AU106),5)</f>
        <v>0</v>
      </c>
      <c r="AV103" s="124">
        <f>ROUND(AZ103*L29,2)</f>
        <v>0</v>
      </c>
      <c r="AW103" s="124">
        <f>ROUND(BA103*L30,2)</f>
        <v>0</v>
      </c>
      <c r="AX103" s="124">
        <f>ROUND(BB103*L29,2)</f>
        <v>0</v>
      </c>
      <c r="AY103" s="124">
        <f>ROUND(BC103*L30,2)</f>
        <v>0</v>
      </c>
      <c r="AZ103" s="124">
        <f>ROUND(SUM(AZ104:AZ106),2)</f>
        <v>0</v>
      </c>
      <c r="BA103" s="124">
        <f>ROUND(SUM(BA104:BA106),2)</f>
        <v>0</v>
      </c>
      <c r="BB103" s="124">
        <f>ROUND(SUM(BB104:BB106),2)</f>
        <v>0</v>
      </c>
      <c r="BC103" s="124">
        <f>ROUND(SUM(BC104:BC106),2)</f>
        <v>0</v>
      </c>
      <c r="BD103" s="126">
        <f>ROUND(SUM(BD104:BD106),2)</f>
        <v>0</v>
      </c>
      <c r="BE103" s="7"/>
      <c r="BS103" s="127" t="s">
        <v>77</v>
      </c>
      <c r="BT103" s="127" t="s">
        <v>85</v>
      </c>
      <c r="BU103" s="127" t="s">
        <v>79</v>
      </c>
      <c r="BV103" s="127" t="s">
        <v>80</v>
      </c>
      <c r="BW103" s="127" t="s">
        <v>110</v>
      </c>
      <c r="BX103" s="127" t="s">
        <v>5</v>
      </c>
      <c r="CL103" s="127" t="s">
        <v>1</v>
      </c>
      <c r="CM103" s="127" t="s">
        <v>87</v>
      </c>
    </row>
    <row r="104" s="4" customFormat="1" ht="16.5" customHeight="1">
      <c r="A104" s="128" t="s">
        <v>88</v>
      </c>
      <c r="B104" s="66"/>
      <c r="C104" s="129"/>
      <c r="D104" s="129"/>
      <c r="E104" s="130" t="s">
        <v>111</v>
      </c>
      <c r="F104" s="130"/>
      <c r="G104" s="130"/>
      <c r="H104" s="130"/>
      <c r="I104" s="130"/>
      <c r="J104" s="129"/>
      <c r="K104" s="130" t="s">
        <v>90</v>
      </c>
      <c r="L104" s="130"/>
      <c r="M104" s="130"/>
      <c r="N104" s="130"/>
      <c r="O104" s="130"/>
      <c r="P104" s="130"/>
      <c r="Q104" s="130"/>
      <c r="R104" s="130"/>
      <c r="S104" s="130"/>
      <c r="T104" s="130"/>
      <c r="U104" s="130"/>
      <c r="V104" s="130"/>
      <c r="W104" s="130"/>
      <c r="X104" s="130"/>
      <c r="Y104" s="130"/>
      <c r="Z104" s="130"/>
      <c r="AA104" s="130"/>
      <c r="AB104" s="130"/>
      <c r="AC104" s="130"/>
      <c r="AD104" s="130"/>
      <c r="AE104" s="130"/>
      <c r="AF104" s="130"/>
      <c r="AG104" s="131">
        <f>'A.3.1 - Práce na přejezdu'!J32</f>
        <v>0</v>
      </c>
      <c r="AH104" s="129"/>
      <c r="AI104" s="129"/>
      <c r="AJ104" s="129"/>
      <c r="AK104" s="129"/>
      <c r="AL104" s="129"/>
      <c r="AM104" s="129"/>
      <c r="AN104" s="131">
        <f>SUM(AG104,AT104)</f>
        <v>0</v>
      </c>
      <c r="AO104" s="129"/>
      <c r="AP104" s="129"/>
      <c r="AQ104" s="132" t="s">
        <v>91</v>
      </c>
      <c r="AR104" s="68"/>
      <c r="AS104" s="133">
        <v>0</v>
      </c>
      <c r="AT104" s="134">
        <f>ROUND(SUM(AV104:AW104),2)</f>
        <v>0</v>
      </c>
      <c r="AU104" s="135">
        <f>'A.3.1 - Práce na přejezdu'!P120</f>
        <v>0</v>
      </c>
      <c r="AV104" s="134">
        <f>'A.3.1 - Práce na přejezdu'!J35</f>
        <v>0</v>
      </c>
      <c r="AW104" s="134">
        <f>'A.3.1 - Práce na přejezdu'!J36</f>
        <v>0</v>
      </c>
      <c r="AX104" s="134">
        <f>'A.3.1 - Práce na přejezdu'!J37</f>
        <v>0</v>
      </c>
      <c r="AY104" s="134">
        <f>'A.3.1 - Práce na přejezdu'!J38</f>
        <v>0</v>
      </c>
      <c r="AZ104" s="134">
        <f>'A.3.1 - Práce na přejezdu'!F35</f>
        <v>0</v>
      </c>
      <c r="BA104" s="134">
        <f>'A.3.1 - Práce na přejezdu'!F36</f>
        <v>0</v>
      </c>
      <c r="BB104" s="134">
        <f>'A.3.1 - Práce na přejezdu'!F37</f>
        <v>0</v>
      </c>
      <c r="BC104" s="134">
        <f>'A.3.1 - Práce na přejezdu'!F38</f>
        <v>0</v>
      </c>
      <c r="BD104" s="136">
        <f>'A.3.1 - Práce na přejezdu'!F39</f>
        <v>0</v>
      </c>
      <c r="BE104" s="4"/>
      <c r="BT104" s="137" t="s">
        <v>87</v>
      </c>
      <c r="BV104" s="137" t="s">
        <v>80</v>
      </c>
      <c r="BW104" s="137" t="s">
        <v>112</v>
      </c>
      <c r="BX104" s="137" t="s">
        <v>110</v>
      </c>
      <c r="CL104" s="137" t="s">
        <v>1</v>
      </c>
    </row>
    <row r="105" s="4" customFormat="1" ht="16.5" customHeight="1">
      <c r="A105" s="128" t="s">
        <v>88</v>
      </c>
      <c r="B105" s="66"/>
      <c r="C105" s="129"/>
      <c r="D105" s="129"/>
      <c r="E105" s="130" t="s">
        <v>113</v>
      </c>
      <c r="F105" s="130"/>
      <c r="G105" s="130"/>
      <c r="H105" s="130"/>
      <c r="I105" s="130"/>
      <c r="J105" s="129"/>
      <c r="K105" s="130" t="s">
        <v>94</v>
      </c>
      <c r="L105" s="130"/>
      <c r="M105" s="130"/>
      <c r="N105" s="130"/>
      <c r="O105" s="130"/>
      <c r="P105" s="130"/>
      <c r="Q105" s="130"/>
      <c r="R105" s="130"/>
      <c r="S105" s="130"/>
      <c r="T105" s="130"/>
      <c r="U105" s="130"/>
      <c r="V105" s="130"/>
      <c r="W105" s="130"/>
      <c r="X105" s="130"/>
      <c r="Y105" s="130"/>
      <c r="Z105" s="130"/>
      <c r="AA105" s="130"/>
      <c r="AB105" s="130"/>
      <c r="AC105" s="130"/>
      <c r="AD105" s="130"/>
      <c r="AE105" s="130"/>
      <c r="AF105" s="130"/>
      <c r="AG105" s="131">
        <f>'A.3.2 - Práce SSZT'!J32</f>
        <v>0</v>
      </c>
      <c r="AH105" s="129"/>
      <c r="AI105" s="129"/>
      <c r="AJ105" s="129"/>
      <c r="AK105" s="129"/>
      <c r="AL105" s="129"/>
      <c r="AM105" s="129"/>
      <c r="AN105" s="131">
        <f>SUM(AG105,AT105)</f>
        <v>0</v>
      </c>
      <c r="AO105" s="129"/>
      <c r="AP105" s="129"/>
      <c r="AQ105" s="132" t="s">
        <v>91</v>
      </c>
      <c r="AR105" s="68"/>
      <c r="AS105" s="133">
        <v>0</v>
      </c>
      <c r="AT105" s="134">
        <f>ROUND(SUM(AV105:AW105),2)</f>
        <v>0</v>
      </c>
      <c r="AU105" s="135">
        <f>'A.3.2 - Práce SSZT'!P120</f>
        <v>0</v>
      </c>
      <c r="AV105" s="134">
        <f>'A.3.2 - Práce SSZT'!J35</f>
        <v>0</v>
      </c>
      <c r="AW105" s="134">
        <f>'A.3.2 - Práce SSZT'!J36</f>
        <v>0</v>
      </c>
      <c r="AX105" s="134">
        <f>'A.3.2 - Práce SSZT'!J37</f>
        <v>0</v>
      </c>
      <c r="AY105" s="134">
        <f>'A.3.2 - Práce SSZT'!J38</f>
        <v>0</v>
      </c>
      <c r="AZ105" s="134">
        <f>'A.3.2 - Práce SSZT'!F35</f>
        <v>0</v>
      </c>
      <c r="BA105" s="134">
        <f>'A.3.2 - Práce SSZT'!F36</f>
        <v>0</v>
      </c>
      <c r="BB105" s="134">
        <f>'A.3.2 - Práce SSZT'!F37</f>
        <v>0</v>
      </c>
      <c r="BC105" s="134">
        <f>'A.3.2 - Práce SSZT'!F38</f>
        <v>0</v>
      </c>
      <c r="BD105" s="136">
        <f>'A.3.2 - Práce SSZT'!F39</f>
        <v>0</v>
      </c>
      <c r="BE105" s="4"/>
      <c r="BT105" s="137" t="s">
        <v>87</v>
      </c>
      <c r="BV105" s="137" t="s">
        <v>80</v>
      </c>
      <c r="BW105" s="137" t="s">
        <v>114</v>
      </c>
      <c r="BX105" s="137" t="s">
        <v>110</v>
      </c>
      <c r="CL105" s="137" t="s">
        <v>1</v>
      </c>
    </row>
    <row r="106" s="4" customFormat="1" ht="16.5" customHeight="1">
      <c r="A106" s="128" t="s">
        <v>88</v>
      </c>
      <c r="B106" s="66"/>
      <c r="C106" s="129"/>
      <c r="D106" s="129"/>
      <c r="E106" s="130" t="s">
        <v>115</v>
      </c>
      <c r="F106" s="130"/>
      <c r="G106" s="130"/>
      <c r="H106" s="130"/>
      <c r="I106" s="130"/>
      <c r="J106" s="129"/>
      <c r="K106" s="130" t="s">
        <v>97</v>
      </c>
      <c r="L106" s="130"/>
      <c r="M106" s="130"/>
      <c r="N106" s="130"/>
      <c r="O106" s="130"/>
      <c r="P106" s="130"/>
      <c r="Q106" s="130"/>
      <c r="R106" s="130"/>
      <c r="S106" s="130"/>
      <c r="T106" s="130"/>
      <c r="U106" s="130"/>
      <c r="V106" s="130"/>
      <c r="W106" s="130"/>
      <c r="X106" s="130"/>
      <c r="Y106" s="130"/>
      <c r="Z106" s="130"/>
      <c r="AA106" s="130"/>
      <c r="AB106" s="130"/>
      <c r="AC106" s="130"/>
      <c r="AD106" s="130"/>
      <c r="AE106" s="130"/>
      <c r="AF106" s="130"/>
      <c r="AG106" s="131">
        <f>'A.3.3 - Přeprava'!J32</f>
        <v>0</v>
      </c>
      <c r="AH106" s="129"/>
      <c r="AI106" s="129"/>
      <c r="AJ106" s="129"/>
      <c r="AK106" s="129"/>
      <c r="AL106" s="129"/>
      <c r="AM106" s="129"/>
      <c r="AN106" s="131">
        <f>SUM(AG106,AT106)</f>
        <v>0</v>
      </c>
      <c r="AO106" s="129"/>
      <c r="AP106" s="129"/>
      <c r="AQ106" s="132" t="s">
        <v>91</v>
      </c>
      <c r="AR106" s="68"/>
      <c r="AS106" s="133">
        <v>0</v>
      </c>
      <c r="AT106" s="134">
        <f>ROUND(SUM(AV106:AW106),2)</f>
        <v>0</v>
      </c>
      <c r="AU106" s="135">
        <f>'A.3.3 - Přeprava'!P120</f>
        <v>0</v>
      </c>
      <c r="AV106" s="134">
        <f>'A.3.3 - Přeprava'!J35</f>
        <v>0</v>
      </c>
      <c r="AW106" s="134">
        <f>'A.3.3 - Přeprava'!J36</f>
        <v>0</v>
      </c>
      <c r="AX106" s="134">
        <f>'A.3.3 - Přeprava'!J37</f>
        <v>0</v>
      </c>
      <c r="AY106" s="134">
        <f>'A.3.3 - Přeprava'!J38</f>
        <v>0</v>
      </c>
      <c r="AZ106" s="134">
        <f>'A.3.3 - Přeprava'!F35</f>
        <v>0</v>
      </c>
      <c r="BA106" s="134">
        <f>'A.3.3 - Přeprava'!F36</f>
        <v>0</v>
      </c>
      <c r="BB106" s="134">
        <f>'A.3.3 - Přeprava'!F37</f>
        <v>0</v>
      </c>
      <c r="BC106" s="134">
        <f>'A.3.3 - Přeprava'!F38</f>
        <v>0</v>
      </c>
      <c r="BD106" s="136">
        <f>'A.3.3 - Přeprava'!F39</f>
        <v>0</v>
      </c>
      <c r="BE106" s="4"/>
      <c r="BT106" s="137" t="s">
        <v>87</v>
      </c>
      <c r="BV106" s="137" t="s">
        <v>80</v>
      </c>
      <c r="BW106" s="137" t="s">
        <v>116</v>
      </c>
      <c r="BX106" s="137" t="s">
        <v>110</v>
      </c>
      <c r="CL106" s="137" t="s">
        <v>1</v>
      </c>
    </row>
    <row r="107" s="7" customFormat="1" ht="16.5" customHeight="1">
      <c r="A107" s="7"/>
      <c r="B107" s="115"/>
      <c r="C107" s="116"/>
      <c r="D107" s="117" t="s">
        <v>117</v>
      </c>
      <c r="E107" s="117"/>
      <c r="F107" s="117"/>
      <c r="G107" s="117"/>
      <c r="H107" s="117"/>
      <c r="I107" s="118"/>
      <c r="J107" s="117" t="s">
        <v>118</v>
      </c>
      <c r="K107" s="117"/>
      <c r="L107" s="117"/>
      <c r="M107" s="117"/>
      <c r="N107" s="117"/>
      <c r="O107" s="117"/>
      <c r="P107" s="117"/>
      <c r="Q107" s="117"/>
      <c r="R107" s="117"/>
      <c r="S107" s="117"/>
      <c r="T107" s="117"/>
      <c r="U107" s="117"/>
      <c r="V107" s="117"/>
      <c r="W107" s="117"/>
      <c r="X107" s="117"/>
      <c r="Y107" s="117"/>
      <c r="Z107" s="117"/>
      <c r="AA107" s="117"/>
      <c r="AB107" s="117"/>
      <c r="AC107" s="117"/>
      <c r="AD107" s="117"/>
      <c r="AE107" s="117"/>
      <c r="AF107" s="117"/>
      <c r="AG107" s="119">
        <f>ROUND(SUM(AG108:AG110),2)</f>
        <v>0</v>
      </c>
      <c r="AH107" s="118"/>
      <c r="AI107" s="118"/>
      <c r="AJ107" s="118"/>
      <c r="AK107" s="118"/>
      <c r="AL107" s="118"/>
      <c r="AM107" s="118"/>
      <c r="AN107" s="120">
        <f>SUM(AG107,AT107)</f>
        <v>0</v>
      </c>
      <c r="AO107" s="118"/>
      <c r="AP107" s="118"/>
      <c r="AQ107" s="121" t="s">
        <v>84</v>
      </c>
      <c r="AR107" s="122"/>
      <c r="AS107" s="123">
        <f>ROUND(SUM(AS108:AS110),2)</f>
        <v>0</v>
      </c>
      <c r="AT107" s="124">
        <f>ROUND(SUM(AV107:AW107),2)</f>
        <v>0</v>
      </c>
      <c r="AU107" s="125">
        <f>ROUND(SUM(AU108:AU110),5)</f>
        <v>0</v>
      </c>
      <c r="AV107" s="124">
        <f>ROUND(AZ107*L29,2)</f>
        <v>0</v>
      </c>
      <c r="AW107" s="124">
        <f>ROUND(BA107*L30,2)</f>
        <v>0</v>
      </c>
      <c r="AX107" s="124">
        <f>ROUND(BB107*L29,2)</f>
        <v>0</v>
      </c>
      <c r="AY107" s="124">
        <f>ROUND(BC107*L30,2)</f>
        <v>0</v>
      </c>
      <c r="AZ107" s="124">
        <f>ROUND(SUM(AZ108:AZ110),2)</f>
        <v>0</v>
      </c>
      <c r="BA107" s="124">
        <f>ROUND(SUM(BA108:BA110),2)</f>
        <v>0</v>
      </c>
      <c r="BB107" s="124">
        <f>ROUND(SUM(BB108:BB110),2)</f>
        <v>0</v>
      </c>
      <c r="BC107" s="124">
        <f>ROUND(SUM(BC108:BC110),2)</f>
        <v>0</v>
      </c>
      <c r="BD107" s="126">
        <f>ROUND(SUM(BD108:BD110),2)</f>
        <v>0</v>
      </c>
      <c r="BE107" s="7"/>
      <c r="BS107" s="127" t="s">
        <v>77</v>
      </c>
      <c r="BT107" s="127" t="s">
        <v>85</v>
      </c>
      <c r="BU107" s="127" t="s">
        <v>79</v>
      </c>
      <c r="BV107" s="127" t="s">
        <v>80</v>
      </c>
      <c r="BW107" s="127" t="s">
        <v>119</v>
      </c>
      <c r="BX107" s="127" t="s">
        <v>5</v>
      </c>
      <c r="CL107" s="127" t="s">
        <v>1</v>
      </c>
      <c r="CM107" s="127" t="s">
        <v>87</v>
      </c>
    </row>
    <row r="108" s="4" customFormat="1" ht="16.5" customHeight="1">
      <c r="A108" s="128" t="s">
        <v>88</v>
      </c>
      <c r="B108" s="66"/>
      <c r="C108" s="129"/>
      <c r="D108" s="129"/>
      <c r="E108" s="130" t="s">
        <v>120</v>
      </c>
      <c r="F108" s="130"/>
      <c r="G108" s="130"/>
      <c r="H108" s="130"/>
      <c r="I108" s="130"/>
      <c r="J108" s="129"/>
      <c r="K108" s="130" t="s">
        <v>90</v>
      </c>
      <c r="L108" s="130"/>
      <c r="M108" s="130"/>
      <c r="N108" s="130"/>
      <c r="O108" s="130"/>
      <c r="P108" s="130"/>
      <c r="Q108" s="130"/>
      <c r="R108" s="130"/>
      <c r="S108" s="130"/>
      <c r="T108" s="130"/>
      <c r="U108" s="130"/>
      <c r="V108" s="130"/>
      <c r="W108" s="130"/>
      <c r="X108" s="130"/>
      <c r="Y108" s="130"/>
      <c r="Z108" s="130"/>
      <c r="AA108" s="130"/>
      <c r="AB108" s="130"/>
      <c r="AC108" s="130"/>
      <c r="AD108" s="130"/>
      <c r="AE108" s="130"/>
      <c r="AF108" s="130"/>
      <c r="AG108" s="131">
        <f>'A.4.1 - Práce na přejezdu'!J32</f>
        <v>0</v>
      </c>
      <c r="AH108" s="129"/>
      <c r="AI108" s="129"/>
      <c r="AJ108" s="129"/>
      <c r="AK108" s="129"/>
      <c r="AL108" s="129"/>
      <c r="AM108" s="129"/>
      <c r="AN108" s="131">
        <f>SUM(AG108,AT108)</f>
        <v>0</v>
      </c>
      <c r="AO108" s="129"/>
      <c r="AP108" s="129"/>
      <c r="AQ108" s="132" t="s">
        <v>91</v>
      </c>
      <c r="AR108" s="68"/>
      <c r="AS108" s="133">
        <v>0</v>
      </c>
      <c r="AT108" s="134">
        <f>ROUND(SUM(AV108:AW108),2)</f>
        <v>0</v>
      </c>
      <c r="AU108" s="135">
        <f>'A.4.1 - Práce na přejezdu'!P120</f>
        <v>0</v>
      </c>
      <c r="AV108" s="134">
        <f>'A.4.1 - Práce na přejezdu'!J35</f>
        <v>0</v>
      </c>
      <c r="AW108" s="134">
        <f>'A.4.1 - Práce na přejezdu'!J36</f>
        <v>0</v>
      </c>
      <c r="AX108" s="134">
        <f>'A.4.1 - Práce na přejezdu'!J37</f>
        <v>0</v>
      </c>
      <c r="AY108" s="134">
        <f>'A.4.1 - Práce na přejezdu'!J38</f>
        <v>0</v>
      </c>
      <c r="AZ108" s="134">
        <f>'A.4.1 - Práce na přejezdu'!F35</f>
        <v>0</v>
      </c>
      <c r="BA108" s="134">
        <f>'A.4.1 - Práce na přejezdu'!F36</f>
        <v>0</v>
      </c>
      <c r="BB108" s="134">
        <f>'A.4.1 - Práce na přejezdu'!F37</f>
        <v>0</v>
      </c>
      <c r="BC108" s="134">
        <f>'A.4.1 - Práce na přejezdu'!F38</f>
        <v>0</v>
      </c>
      <c r="BD108" s="136">
        <f>'A.4.1 - Práce na přejezdu'!F39</f>
        <v>0</v>
      </c>
      <c r="BE108" s="4"/>
      <c r="BT108" s="137" t="s">
        <v>87</v>
      </c>
      <c r="BV108" s="137" t="s">
        <v>80</v>
      </c>
      <c r="BW108" s="137" t="s">
        <v>121</v>
      </c>
      <c r="BX108" s="137" t="s">
        <v>119</v>
      </c>
      <c r="CL108" s="137" t="s">
        <v>1</v>
      </c>
    </row>
    <row r="109" s="4" customFormat="1" ht="16.5" customHeight="1">
      <c r="A109" s="128" t="s">
        <v>88</v>
      </c>
      <c r="B109" s="66"/>
      <c r="C109" s="129"/>
      <c r="D109" s="129"/>
      <c r="E109" s="130" t="s">
        <v>122</v>
      </c>
      <c r="F109" s="130"/>
      <c r="G109" s="130"/>
      <c r="H109" s="130"/>
      <c r="I109" s="130"/>
      <c r="J109" s="129"/>
      <c r="K109" s="130" t="s">
        <v>94</v>
      </c>
      <c r="L109" s="130"/>
      <c r="M109" s="130"/>
      <c r="N109" s="130"/>
      <c r="O109" s="130"/>
      <c r="P109" s="130"/>
      <c r="Q109" s="130"/>
      <c r="R109" s="130"/>
      <c r="S109" s="130"/>
      <c r="T109" s="130"/>
      <c r="U109" s="130"/>
      <c r="V109" s="130"/>
      <c r="W109" s="130"/>
      <c r="X109" s="130"/>
      <c r="Y109" s="130"/>
      <c r="Z109" s="130"/>
      <c r="AA109" s="130"/>
      <c r="AB109" s="130"/>
      <c r="AC109" s="130"/>
      <c r="AD109" s="130"/>
      <c r="AE109" s="130"/>
      <c r="AF109" s="130"/>
      <c r="AG109" s="131">
        <f>'A.4.2 - Práce SSZT'!J32</f>
        <v>0</v>
      </c>
      <c r="AH109" s="129"/>
      <c r="AI109" s="129"/>
      <c r="AJ109" s="129"/>
      <c r="AK109" s="129"/>
      <c r="AL109" s="129"/>
      <c r="AM109" s="129"/>
      <c r="AN109" s="131">
        <f>SUM(AG109,AT109)</f>
        <v>0</v>
      </c>
      <c r="AO109" s="129"/>
      <c r="AP109" s="129"/>
      <c r="AQ109" s="132" t="s">
        <v>91</v>
      </c>
      <c r="AR109" s="68"/>
      <c r="AS109" s="133">
        <v>0</v>
      </c>
      <c r="AT109" s="134">
        <f>ROUND(SUM(AV109:AW109),2)</f>
        <v>0</v>
      </c>
      <c r="AU109" s="135">
        <f>'A.4.2 - Práce SSZT'!P120</f>
        <v>0</v>
      </c>
      <c r="AV109" s="134">
        <f>'A.4.2 - Práce SSZT'!J35</f>
        <v>0</v>
      </c>
      <c r="AW109" s="134">
        <f>'A.4.2 - Práce SSZT'!J36</f>
        <v>0</v>
      </c>
      <c r="AX109" s="134">
        <f>'A.4.2 - Práce SSZT'!J37</f>
        <v>0</v>
      </c>
      <c r="AY109" s="134">
        <f>'A.4.2 - Práce SSZT'!J38</f>
        <v>0</v>
      </c>
      <c r="AZ109" s="134">
        <f>'A.4.2 - Práce SSZT'!F35</f>
        <v>0</v>
      </c>
      <c r="BA109" s="134">
        <f>'A.4.2 - Práce SSZT'!F36</f>
        <v>0</v>
      </c>
      <c r="BB109" s="134">
        <f>'A.4.2 - Práce SSZT'!F37</f>
        <v>0</v>
      </c>
      <c r="BC109" s="134">
        <f>'A.4.2 - Práce SSZT'!F38</f>
        <v>0</v>
      </c>
      <c r="BD109" s="136">
        <f>'A.4.2 - Práce SSZT'!F39</f>
        <v>0</v>
      </c>
      <c r="BE109" s="4"/>
      <c r="BT109" s="137" t="s">
        <v>87</v>
      </c>
      <c r="BV109" s="137" t="s">
        <v>80</v>
      </c>
      <c r="BW109" s="137" t="s">
        <v>123</v>
      </c>
      <c r="BX109" s="137" t="s">
        <v>119</v>
      </c>
      <c r="CL109" s="137" t="s">
        <v>1</v>
      </c>
    </row>
    <row r="110" s="4" customFormat="1" ht="16.5" customHeight="1">
      <c r="A110" s="128" t="s">
        <v>88</v>
      </c>
      <c r="B110" s="66"/>
      <c r="C110" s="129"/>
      <c r="D110" s="129"/>
      <c r="E110" s="130" t="s">
        <v>124</v>
      </c>
      <c r="F110" s="130"/>
      <c r="G110" s="130"/>
      <c r="H110" s="130"/>
      <c r="I110" s="130"/>
      <c r="J110" s="129"/>
      <c r="K110" s="130" t="s">
        <v>97</v>
      </c>
      <c r="L110" s="130"/>
      <c r="M110" s="130"/>
      <c r="N110" s="130"/>
      <c r="O110" s="130"/>
      <c r="P110" s="130"/>
      <c r="Q110" s="130"/>
      <c r="R110" s="130"/>
      <c r="S110" s="130"/>
      <c r="T110" s="130"/>
      <c r="U110" s="130"/>
      <c r="V110" s="130"/>
      <c r="W110" s="130"/>
      <c r="X110" s="130"/>
      <c r="Y110" s="130"/>
      <c r="Z110" s="130"/>
      <c r="AA110" s="130"/>
      <c r="AB110" s="130"/>
      <c r="AC110" s="130"/>
      <c r="AD110" s="130"/>
      <c r="AE110" s="130"/>
      <c r="AF110" s="130"/>
      <c r="AG110" s="131">
        <f>'A.4.3 - Přeprava'!J32</f>
        <v>0</v>
      </c>
      <c r="AH110" s="129"/>
      <c r="AI110" s="129"/>
      <c r="AJ110" s="129"/>
      <c r="AK110" s="129"/>
      <c r="AL110" s="129"/>
      <c r="AM110" s="129"/>
      <c r="AN110" s="131">
        <f>SUM(AG110,AT110)</f>
        <v>0</v>
      </c>
      <c r="AO110" s="129"/>
      <c r="AP110" s="129"/>
      <c r="AQ110" s="132" t="s">
        <v>91</v>
      </c>
      <c r="AR110" s="68"/>
      <c r="AS110" s="133">
        <v>0</v>
      </c>
      <c r="AT110" s="134">
        <f>ROUND(SUM(AV110:AW110),2)</f>
        <v>0</v>
      </c>
      <c r="AU110" s="135">
        <f>'A.4.3 - Přeprava'!P120</f>
        <v>0</v>
      </c>
      <c r="AV110" s="134">
        <f>'A.4.3 - Přeprava'!J35</f>
        <v>0</v>
      </c>
      <c r="AW110" s="134">
        <f>'A.4.3 - Přeprava'!J36</f>
        <v>0</v>
      </c>
      <c r="AX110" s="134">
        <f>'A.4.3 - Přeprava'!J37</f>
        <v>0</v>
      </c>
      <c r="AY110" s="134">
        <f>'A.4.3 - Přeprava'!J38</f>
        <v>0</v>
      </c>
      <c r="AZ110" s="134">
        <f>'A.4.3 - Přeprava'!F35</f>
        <v>0</v>
      </c>
      <c r="BA110" s="134">
        <f>'A.4.3 - Přeprava'!F36</f>
        <v>0</v>
      </c>
      <c r="BB110" s="134">
        <f>'A.4.3 - Přeprava'!F37</f>
        <v>0</v>
      </c>
      <c r="BC110" s="134">
        <f>'A.4.3 - Přeprava'!F38</f>
        <v>0</v>
      </c>
      <c r="BD110" s="136">
        <f>'A.4.3 - Přeprava'!F39</f>
        <v>0</v>
      </c>
      <c r="BE110" s="4"/>
      <c r="BT110" s="137" t="s">
        <v>87</v>
      </c>
      <c r="BV110" s="137" t="s">
        <v>80</v>
      </c>
      <c r="BW110" s="137" t="s">
        <v>125</v>
      </c>
      <c r="BX110" s="137" t="s">
        <v>119</v>
      </c>
      <c r="CL110" s="137" t="s">
        <v>1</v>
      </c>
    </row>
    <row r="111" s="7" customFormat="1" ht="16.5" customHeight="1">
      <c r="A111" s="7"/>
      <c r="B111" s="115"/>
      <c r="C111" s="116"/>
      <c r="D111" s="117" t="s">
        <v>126</v>
      </c>
      <c r="E111" s="117"/>
      <c r="F111" s="117"/>
      <c r="G111" s="117"/>
      <c r="H111" s="117"/>
      <c r="I111" s="118"/>
      <c r="J111" s="117" t="s">
        <v>127</v>
      </c>
      <c r="K111" s="117"/>
      <c r="L111" s="117"/>
      <c r="M111" s="117"/>
      <c r="N111" s="117"/>
      <c r="O111" s="117"/>
      <c r="P111" s="117"/>
      <c r="Q111" s="117"/>
      <c r="R111" s="117"/>
      <c r="S111" s="117"/>
      <c r="T111" s="117"/>
      <c r="U111" s="117"/>
      <c r="V111" s="117"/>
      <c r="W111" s="117"/>
      <c r="X111" s="117"/>
      <c r="Y111" s="117"/>
      <c r="Z111" s="117"/>
      <c r="AA111" s="117"/>
      <c r="AB111" s="117"/>
      <c r="AC111" s="117"/>
      <c r="AD111" s="117"/>
      <c r="AE111" s="117"/>
      <c r="AF111" s="117"/>
      <c r="AG111" s="119">
        <f>ROUND(SUM(AG112:AG114),2)</f>
        <v>0</v>
      </c>
      <c r="AH111" s="118"/>
      <c r="AI111" s="118"/>
      <c r="AJ111" s="118"/>
      <c r="AK111" s="118"/>
      <c r="AL111" s="118"/>
      <c r="AM111" s="118"/>
      <c r="AN111" s="120">
        <f>SUM(AG111,AT111)</f>
        <v>0</v>
      </c>
      <c r="AO111" s="118"/>
      <c r="AP111" s="118"/>
      <c r="AQ111" s="121" t="s">
        <v>84</v>
      </c>
      <c r="AR111" s="122"/>
      <c r="AS111" s="123">
        <f>ROUND(SUM(AS112:AS114),2)</f>
        <v>0</v>
      </c>
      <c r="AT111" s="124">
        <f>ROUND(SUM(AV111:AW111),2)</f>
        <v>0</v>
      </c>
      <c r="AU111" s="125">
        <f>ROUND(SUM(AU112:AU114),5)</f>
        <v>0</v>
      </c>
      <c r="AV111" s="124">
        <f>ROUND(AZ111*L29,2)</f>
        <v>0</v>
      </c>
      <c r="AW111" s="124">
        <f>ROUND(BA111*L30,2)</f>
        <v>0</v>
      </c>
      <c r="AX111" s="124">
        <f>ROUND(BB111*L29,2)</f>
        <v>0</v>
      </c>
      <c r="AY111" s="124">
        <f>ROUND(BC111*L30,2)</f>
        <v>0</v>
      </c>
      <c r="AZ111" s="124">
        <f>ROUND(SUM(AZ112:AZ114),2)</f>
        <v>0</v>
      </c>
      <c r="BA111" s="124">
        <f>ROUND(SUM(BA112:BA114),2)</f>
        <v>0</v>
      </c>
      <c r="BB111" s="124">
        <f>ROUND(SUM(BB112:BB114),2)</f>
        <v>0</v>
      </c>
      <c r="BC111" s="124">
        <f>ROUND(SUM(BC112:BC114),2)</f>
        <v>0</v>
      </c>
      <c r="BD111" s="126">
        <f>ROUND(SUM(BD112:BD114),2)</f>
        <v>0</v>
      </c>
      <c r="BE111" s="7"/>
      <c r="BS111" s="127" t="s">
        <v>77</v>
      </c>
      <c r="BT111" s="127" t="s">
        <v>85</v>
      </c>
      <c r="BU111" s="127" t="s">
        <v>79</v>
      </c>
      <c r="BV111" s="127" t="s">
        <v>80</v>
      </c>
      <c r="BW111" s="127" t="s">
        <v>128</v>
      </c>
      <c r="BX111" s="127" t="s">
        <v>5</v>
      </c>
      <c r="CL111" s="127" t="s">
        <v>1</v>
      </c>
      <c r="CM111" s="127" t="s">
        <v>87</v>
      </c>
    </row>
    <row r="112" s="4" customFormat="1" ht="16.5" customHeight="1">
      <c r="A112" s="128" t="s">
        <v>88</v>
      </c>
      <c r="B112" s="66"/>
      <c r="C112" s="129"/>
      <c r="D112" s="129"/>
      <c r="E112" s="130" t="s">
        <v>129</v>
      </c>
      <c r="F112" s="130"/>
      <c r="G112" s="130"/>
      <c r="H112" s="130"/>
      <c r="I112" s="130"/>
      <c r="J112" s="129"/>
      <c r="K112" s="130" t="s">
        <v>90</v>
      </c>
      <c r="L112" s="130"/>
      <c r="M112" s="130"/>
      <c r="N112" s="130"/>
      <c r="O112" s="130"/>
      <c r="P112" s="130"/>
      <c r="Q112" s="130"/>
      <c r="R112" s="130"/>
      <c r="S112" s="130"/>
      <c r="T112" s="130"/>
      <c r="U112" s="130"/>
      <c r="V112" s="130"/>
      <c r="W112" s="130"/>
      <c r="X112" s="130"/>
      <c r="Y112" s="130"/>
      <c r="Z112" s="130"/>
      <c r="AA112" s="130"/>
      <c r="AB112" s="130"/>
      <c r="AC112" s="130"/>
      <c r="AD112" s="130"/>
      <c r="AE112" s="130"/>
      <c r="AF112" s="130"/>
      <c r="AG112" s="131">
        <f>'A.5.1 - Práce na přejezdu'!J32</f>
        <v>0</v>
      </c>
      <c r="AH112" s="129"/>
      <c r="AI112" s="129"/>
      <c r="AJ112" s="129"/>
      <c r="AK112" s="129"/>
      <c r="AL112" s="129"/>
      <c r="AM112" s="129"/>
      <c r="AN112" s="131">
        <f>SUM(AG112,AT112)</f>
        <v>0</v>
      </c>
      <c r="AO112" s="129"/>
      <c r="AP112" s="129"/>
      <c r="AQ112" s="132" t="s">
        <v>91</v>
      </c>
      <c r="AR112" s="68"/>
      <c r="AS112" s="133">
        <v>0</v>
      </c>
      <c r="AT112" s="134">
        <f>ROUND(SUM(AV112:AW112),2)</f>
        <v>0</v>
      </c>
      <c r="AU112" s="135">
        <f>'A.5.1 - Práce na přejezdu'!P120</f>
        <v>0</v>
      </c>
      <c r="AV112" s="134">
        <f>'A.5.1 - Práce na přejezdu'!J35</f>
        <v>0</v>
      </c>
      <c r="AW112" s="134">
        <f>'A.5.1 - Práce na přejezdu'!J36</f>
        <v>0</v>
      </c>
      <c r="AX112" s="134">
        <f>'A.5.1 - Práce na přejezdu'!J37</f>
        <v>0</v>
      </c>
      <c r="AY112" s="134">
        <f>'A.5.1 - Práce na přejezdu'!J38</f>
        <v>0</v>
      </c>
      <c r="AZ112" s="134">
        <f>'A.5.1 - Práce na přejezdu'!F35</f>
        <v>0</v>
      </c>
      <c r="BA112" s="134">
        <f>'A.5.1 - Práce na přejezdu'!F36</f>
        <v>0</v>
      </c>
      <c r="BB112" s="134">
        <f>'A.5.1 - Práce na přejezdu'!F37</f>
        <v>0</v>
      </c>
      <c r="BC112" s="134">
        <f>'A.5.1 - Práce na přejezdu'!F38</f>
        <v>0</v>
      </c>
      <c r="BD112" s="136">
        <f>'A.5.1 - Práce na přejezdu'!F39</f>
        <v>0</v>
      </c>
      <c r="BE112" s="4"/>
      <c r="BT112" s="137" t="s">
        <v>87</v>
      </c>
      <c r="BV112" s="137" t="s">
        <v>80</v>
      </c>
      <c r="BW112" s="137" t="s">
        <v>130</v>
      </c>
      <c r="BX112" s="137" t="s">
        <v>128</v>
      </c>
      <c r="CL112" s="137" t="s">
        <v>1</v>
      </c>
    </row>
    <row r="113" s="4" customFormat="1" ht="16.5" customHeight="1">
      <c r="A113" s="128" t="s">
        <v>88</v>
      </c>
      <c r="B113" s="66"/>
      <c r="C113" s="129"/>
      <c r="D113" s="129"/>
      <c r="E113" s="130" t="s">
        <v>131</v>
      </c>
      <c r="F113" s="130"/>
      <c r="G113" s="130"/>
      <c r="H113" s="130"/>
      <c r="I113" s="130"/>
      <c r="J113" s="129"/>
      <c r="K113" s="130" t="s">
        <v>94</v>
      </c>
      <c r="L113" s="130"/>
      <c r="M113" s="130"/>
      <c r="N113" s="130"/>
      <c r="O113" s="130"/>
      <c r="P113" s="130"/>
      <c r="Q113" s="130"/>
      <c r="R113" s="130"/>
      <c r="S113" s="130"/>
      <c r="T113" s="130"/>
      <c r="U113" s="130"/>
      <c r="V113" s="130"/>
      <c r="W113" s="130"/>
      <c r="X113" s="130"/>
      <c r="Y113" s="130"/>
      <c r="Z113" s="130"/>
      <c r="AA113" s="130"/>
      <c r="AB113" s="130"/>
      <c r="AC113" s="130"/>
      <c r="AD113" s="130"/>
      <c r="AE113" s="130"/>
      <c r="AF113" s="130"/>
      <c r="AG113" s="131">
        <f>'A.5.2 - Práce SSZT'!J32</f>
        <v>0</v>
      </c>
      <c r="AH113" s="129"/>
      <c r="AI113" s="129"/>
      <c r="AJ113" s="129"/>
      <c r="AK113" s="129"/>
      <c r="AL113" s="129"/>
      <c r="AM113" s="129"/>
      <c r="AN113" s="131">
        <f>SUM(AG113,AT113)</f>
        <v>0</v>
      </c>
      <c r="AO113" s="129"/>
      <c r="AP113" s="129"/>
      <c r="AQ113" s="132" t="s">
        <v>91</v>
      </c>
      <c r="AR113" s="68"/>
      <c r="AS113" s="133">
        <v>0</v>
      </c>
      <c r="AT113" s="134">
        <f>ROUND(SUM(AV113:AW113),2)</f>
        <v>0</v>
      </c>
      <c r="AU113" s="135">
        <f>'A.5.2 - Práce SSZT'!P120</f>
        <v>0</v>
      </c>
      <c r="AV113" s="134">
        <f>'A.5.2 - Práce SSZT'!J35</f>
        <v>0</v>
      </c>
      <c r="AW113" s="134">
        <f>'A.5.2 - Práce SSZT'!J36</f>
        <v>0</v>
      </c>
      <c r="AX113" s="134">
        <f>'A.5.2 - Práce SSZT'!J37</f>
        <v>0</v>
      </c>
      <c r="AY113" s="134">
        <f>'A.5.2 - Práce SSZT'!J38</f>
        <v>0</v>
      </c>
      <c r="AZ113" s="134">
        <f>'A.5.2 - Práce SSZT'!F35</f>
        <v>0</v>
      </c>
      <c r="BA113" s="134">
        <f>'A.5.2 - Práce SSZT'!F36</f>
        <v>0</v>
      </c>
      <c r="BB113" s="134">
        <f>'A.5.2 - Práce SSZT'!F37</f>
        <v>0</v>
      </c>
      <c r="BC113" s="134">
        <f>'A.5.2 - Práce SSZT'!F38</f>
        <v>0</v>
      </c>
      <c r="BD113" s="136">
        <f>'A.5.2 - Práce SSZT'!F39</f>
        <v>0</v>
      </c>
      <c r="BE113" s="4"/>
      <c r="BT113" s="137" t="s">
        <v>87</v>
      </c>
      <c r="BV113" s="137" t="s">
        <v>80</v>
      </c>
      <c r="BW113" s="137" t="s">
        <v>132</v>
      </c>
      <c r="BX113" s="137" t="s">
        <v>128</v>
      </c>
      <c r="CL113" s="137" t="s">
        <v>1</v>
      </c>
    </row>
    <row r="114" s="4" customFormat="1" ht="16.5" customHeight="1">
      <c r="A114" s="128" t="s">
        <v>88</v>
      </c>
      <c r="B114" s="66"/>
      <c r="C114" s="129"/>
      <c r="D114" s="129"/>
      <c r="E114" s="130" t="s">
        <v>133</v>
      </c>
      <c r="F114" s="130"/>
      <c r="G114" s="130"/>
      <c r="H114" s="130"/>
      <c r="I114" s="130"/>
      <c r="J114" s="129"/>
      <c r="K114" s="130" t="s">
        <v>97</v>
      </c>
      <c r="L114" s="130"/>
      <c r="M114" s="130"/>
      <c r="N114" s="130"/>
      <c r="O114" s="130"/>
      <c r="P114" s="130"/>
      <c r="Q114" s="130"/>
      <c r="R114" s="130"/>
      <c r="S114" s="130"/>
      <c r="T114" s="130"/>
      <c r="U114" s="130"/>
      <c r="V114" s="130"/>
      <c r="W114" s="130"/>
      <c r="X114" s="130"/>
      <c r="Y114" s="130"/>
      <c r="Z114" s="130"/>
      <c r="AA114" s="130"/>
      <c r="AB114" s="130"/>
      <c r="AC114" s="130"/>
      <c r="AD114" s="130"/>
      <c r="AE114" s="130"/>
      <c r="AF114" s="130"/>
      <c r="AG114" s="131">
        <f>'A.5.3 - Přeprava'!J32</f>
        <v>0</v>
      </c>
      <c r="AH114" s="129"/>
      <c r="AI114" s="129"/>
      <c r="AJ114" s="129"/>
      <c r="AK114" s="129"/>
      <c r="AL114" s="129"/>
      <c r="AM114" s="129"/>
      <c r="AN114" s="131">
        <f>SUM(AG114,AT114)</f>
        <v>0</v>
      </c>
      <c r="AO114" s="129"/>
      <c r="AP114" s="129"/>
      <c r="AQ114" s="132" t="s">
        <v>91</v>
      </c>
      <c r="AR114" s="68"/>
      <c r="AS114" s="133">
        <v>0</v>
      </c>
      <c r="AT114" s="134">
        <f>ROUND(SUM(AV114:AW114),2)</f>
        <v>0</v>
      </c>
      <c r="AU114" s="135">
        <f>'A.5.3 - Přeprava'!P120</f>
        <v>0</v>
      </c>
      <c r="AV114" s="134">
        <f>'A.5.3 - Přeprava'!J35</f>
        <v>0</v>
      </c>
      <c r="AW114" s="134">
        <f>'A.5.3 - Přeprava'!J36</f>
        <v>0</v>
      </c>
      <c r="AX114" s="134">
        <f>'A.5.3 - Přeprava'!J37</f>
        <v>0</v>
      </c>
      <c r="AY114" s="134">
        <f>'A.5.3 - Přeprava'!J38</f>
        <v>0</v>
      </c>
      <c r="AZ114" s="134">
        <f>'A.5.3 - Přeprava'!F35</f>
        <v>0</v>
      </c>
      <c r="BA114" s="134">
        <f>'A.5.3 - Přeprava'!F36</f>
        <v>0</v>
      </c>
      <c r="BB114" s="134">
        <f>'A.5.3 - Přeprava'!F37</f>
        <v>0</v>
      </c>
      <c r="BC114" s="134">
        <f>'A.5.3 - Přeprava'!F38</f>
        <v>0</v>
      </c>
      <c r="BD114" s="136">
        <f>'A.5.3 - Přeprava'!F39</f>
        <v>0</v>
      </c>
      <c r="BE114" s="4"/>
      <c r="BT114" s="137" t="s">
        <v>87</v>
      </c>
      <c r="BV114" s="137" t="s">
        <v>80</v>
      </c>
      <c r="BW114" s="137" t="s">
        <v>134</v>
      </c>
      <c r="BX114" s="137" t="s">
        <v>128</v>
      </c>
      <c r="CL114" s="137" t="s">
        <v>1</v>
      </c>
    </row>
    <row r="115" s="7" customFormat="1" ht="16.5" customHeight="1">
      <c r="A115" s="7"/>
      <c r="B115" s="115"/>
      <c r="C115" s="116"/>
      <c r="D115" s="117" t="s">
        <v>135</v>
      </c>
      <c r="E115" s="117"/>
      <c r="F115" s="117"/>
      <c r="G115" s="117"/>
      <c r="H115" s="117"/>
      <c r="I115" s="118"/>
      <c r="J115" s="117" t="s">
        <v>136</v>
      </c>
      <c r="K115" s="117"/>
      <c r="L115" s="117"/>
      <c r="M115" s="117"/>
      <c r="N115" s="117"/>
      <c r="O115" s="117"/>
      <c r="P115" s="117"/>
      <c r="Q115" s="117"/>
      <c r="R115" s="117"/>
      <c r="S115" s="117"/>
      <c r="T115" s="117"/>
      <c r="U115" s="117"/>
      <c r="V115" s="117"/>
      <c r="W115" s="117"/>
      <c r="X115" s="117"/>
      <c r="Y115" s="117"/>
      <c r="Z115" s="117"/>
      <c r="AA115" s="117"/>
      <c r="AB115" s="117"/>
      <c r="AC115" s="117"/>
      <c r="AD115" s="117"/>
      <c r="AE115" s="117"/>
      <c r="AF115" s="117"/>
      <c r="AG115" s="119">
        <f>ROUND(SUM(AG116:AG118),2)</f>
        <v>0</v>
      </c>
      <c r="AH115" s="118"/>
      <c r="AI115" s="118"/>
      <c r="AJ115" s="118"/>
      <c r="AK115" s="118"/>
      <c r="AL115" s="118"/>
      <c r="AM115" s="118"/>
      <c r="AN115" s="120">
        <f>SUM(AG115,AT115)</f>
        <v>0</v>
      </c>
      <c r="AO115" s="118"/>
      <c r="AP115" s="118"/>
      <c r="AQ115" s="121" t="s">
        <v>84</v>
      </c>
      <c r="AR115" s="122"/>
      <c r="AS115" s="123">
        <f>ROUND(SUM(AS116:AS118),2)</f>
        <v>0</v>
      </c>
      <c r="AT115" s="124">
        <f>ROUND(SUM(AV115:AW115),2)</f>
        <v>0</v>
      </c>
      <c r="AU115" s="125">
        <f>ROUND(SUM(AU116:AU118),5)</f>
        <v>0</v>
      </c>
      <c r="AV115" s="124">
        <f>ROUND(AZ115*L29,2)</f>
        <v>0</v>
      </c>
      <c r="AW115" s="124">
        <f>ROUND(BA115*L30,2)</f>
        <v>0</v>
      </c>
      <c r="AX115" s="124">
        <f>ROUND(BB115*L29,2)</f>
        <v>0</v>
      </c>
      <c r="AY115" s="124">
        <f>ROUND(BC115*L30,2)</f>
        <v>0</v>
      </c>
      <c r="AZ115" s="124">
        <f>ROUND(SUM(AZ116:AZ118),2)</f>
        <v>0</v>
      </c>
      <c r="BA115" s="124">
        <f>ROUND(SUM(BA116:BA118),2)</f>
        <v>0</v>
      </c>
      <c r="BB115" s="124">
        <f>ROUND(SUM(BB116:BB118),2)</f>
        <v>0</v>
      </c>
      <c r="BC115" s="124">
        <f>ROUND(SUM(BC116:BC118),2)</f>
        <v>0</v>
      </c>
      <c r="BD115" s="126">
        <f>ROUND(SUM(BD116:BD118),2)</f>
        <v>0</v>
      </c>
      <c r="BE115" s="7"/>
      <c r="BS115" s="127" t="s">
        <v>77</v>
      </c>
      <c r="BT115" s="127" t="s">
        <v>85</v>
      </c>
      <c r="BU115" s="127" t="s">
        <v>79</v>
      </c>
      <c r="BV115" s="127" t="s">
        <v>80</v>
      </c>
      <c r="BW115" s="127" t="s">
        <v>137</v>
      </c>
      <c r="BX115" s="127" t="s">
        <v>5</v>
      </c>
      <c r="CL115" s="127" t="s">
        <v>1</v>
      </c>
      <c r="CM115" s="127" t="s">
        <v>87</v>
      </c>
    </row>
    <row r="116" s="4" customFormat="1" ht="16.5" customHeight="1">
      <c r="A116" s="128" t="s">
        <v>88</v>
      </c>
      <c r="B116" s="66"/>
      <c r="C116" s="129"/>
      <c r="D116" s="129"/>
      <c r="E116" s="130" t="s">
        <v>138</v>
      </c>
      <c r="F116" s="130"/>
      <c r="G116" s="130"/>
      <c r="H116" s="130"/>
      <c r="I116" s="130"/>
      <c r="J116" s="129"/>
      <c r="K116" s="130" t="s">
        <v>90</v>
      </c>
      <c r="L116" s="130"/>
      <c r="M116" s="130"/>
      <c r="N116" s="130"/>
      <c r="O116" s="130"/>
      <c r="P116" s="130"/>
      <c r="Q116" s="130"/>
      <c r="R116" s="130"/>
      <c r="S116" s="130"/>
      <c r="T116" s="130"/>
      <c r="U116" s="130"/>
      <c r="V116" s="130"/>
      <c r="W116" s="130"/>
      <c r="X116" s="130"/>
      <c r="Y116" s="130"/>
      <c r="Z116" s="130"/>
      <c r="AA116" s="130"/>
      <c r="AB116" s="130"/>
      <c r="AC116" s="130"/>
      <c r="AD116" s="130"/>
      <c r="AE116" s="130"/>
      <c r="AF116" s="130"/>
      <c r="AG116" s="131">
        <f>'A.6.1 - Práce na přejezdu'!J32</f>
        <v>0</v>
      </c>
      <c r="AH116" s="129"/>
      <c r="AI116" s="129"/>
      <c r="AJ116" s="129"/>
      <c r="AK116" s="129"/>
      <c r="AL116" s="129"/>
      <c r="AM116" s="129"/>
      <c r="AN116" s="131">
        <f>SUM(AG116,AT116)</f>
        <v>0</v>
      </c>
      <c r="AO116" s="129"/>
      <c r="AP116" s="129"/>
      <c r="AQ116" s="132" t="s">
        <v>91</v>
      </c>
      <c r="AR116" s="68"/>
      <c r="AS116" s="133">
        <v>0</v>
      </c>
      <c r="AT116" s="134">
        <f>ROUND(SUM(AV116:AW116),2)</f>
        <v>0</v>
      </c>
      <c r="AU116" s="135">
        <f>'A.6.1 - Práce na přejezdu'!P120</f>
        <v>0</v>
      </c>
      <c r="AV116" s="134">
        <f>'A.6.1 - Práce na přejezdu'!J35</f>
        <v>0</v>
      </c>
      <c r="AW116" s="134">
        <f>'A.6.1 - Práce na přejezdu'!J36</f>
        <v>0</v>
      </c>
      <c r="AX116" s="134">
        <f>'A.6.1 - Práce na přejezdu'!J37</f>
        <v>0</v>
      </c>
      <c r="AY116" s="134">
        <f>'A.6.1 - Práce na přejezdu'!J38</f>
        <v>0</v>
      </c>
      <c r="AZ116" s="134">
        <f>'A.6.1 - Práce na přejezdu'!F35</f>
        <v>0</v>
      </c>
      <c r="BA116" s="134">
        <f>'A.6.1 - Práce na přejezdu'!F36</f>
        <v>0</v>
      </c>
      <c r="BB116" s="134">
        <f>'A.6.1 - Práce na přejezdu'!F37</f>
        <v>0</v>
      </c>
      <c r="BC116" s="134">
        <f>'A.6.1 - Práce na přejezdu'!F38</f>
        <v>0</v>
      </c>
      <c r="BD116" s="136">
        <f>'A.6.1 - Práce na přejezdu'!F39</f>
        <v>0</v>
      </c>
      <c r="BE116" s="4"/>
      <c r="BT116" s="137" t="s">
        <v>87</v>
      </c>
      <c r="BV116" s="137" t="s">
        <v>80</v>
      </c>
      <c r="BW116" s="137" t="s">
        <v>139</v>
      </c>
      <c r="BX116" s="137" t="s">
        <v>137</v>
      </c>
      <c r="CL116" s="137" t="s">
        <v>1</v>
      </c>
    </row>
    <row r="117" s="4" customFormat="1" ht="16.5" customHeight="1">
      <c r="A117" s="128" t="s">
        <v>88</v>
      </c>
      <c r="B117" s="66"/>
      <c r="C117" s="129"/>
      <c r="D117" s="129"/>
      <c r="E117" s="130" t="s">
        <v>140</v>
      </c>
      <c r="F117" s="130"/>
      <c r="G117" s="130"/>
      <c r="H117" s="130"/>
      <c r="I117" s="130"/>
      <c r="J117" s="129"/>
      <c r="K117" s="130" t="s">
        <v>94</v>
      </c>
      <c r="L117" s="130"/>
      <c r="M117" s="130"/>
      <c r="N117" s="130"/>
      <c r="O117" s="130"/>
      <c r="P117" s="130"/>
      <c r="Q117" s="130"/>
      <c r="R117" s="130"/>
      <c r="S117" s="130"/>
      <c r="T117" s="130"/>
      <c r="U117" s="130"/>
      <c r="V117" s="130"/>
      <c r="W117" s="130"/>
      <c r="X117" s="130"/>
      <c r="Y117" s="130"/>
      <c r="Z117" s="130"/>
      <c r="AA117" s="130"/>
      <c r="AB117" s="130"/>
      <c r="AC117" s="130"/>
      <c r="AD117" s="130"/>
      <c r="AE117" s="130"/>
      <c r="AF117" s="130"/>
      <c r="AG117" s="131">
        <f>'A.6.2 - Práce SSZT'!J32</f>
        <v>0</v>
      </c>
      <c r="AH117" s="129"/>
      <c r="AI117" s="129"/>
      <c r="AJ117" s="129"/>
      <c r="AK117" s="129"/>
      <c r="AL117" s="129"/>
      <c r="AM117" s="129"/>
      <c r="AN117" s="131">
        <f>SUM(AG117,AT117)</f>
        <v>0</v>
      </c>
      <c r="AO117" s="129"/>
      <c r="AP117" s="129"/>
      <c r="AQ117" s="132" t="s">
        <v>91</v>
      </c>
      <c r="AR117" s="68"/>
      <c r="AS117" s="133">
        <v>0</v>
      </c>
      <c r="AT117" s="134">
        <f>ROUND(SUM(AV117:AW117),2)</f>
        <v>0</v>
      </c>
      <c r="AU117" s="135">
        <f>'A.6.2 - Práce SSZT'!P120</f>
        <v>0</v>
      </c>
      <c r="AV117" s="134">
        <f>'A.6.2 - Práce SSZT'!J35</f>
        <v>0</v>
      </c>
      <c r="AW117" s="134">
        <f>'A.6.2 - Práce SSZT'!J36</f>
        <v>0</v>
      </c>
      <c r="AX117" s="134">
        <f>'A.6.2 - Práce SSZT'!J37</f>
        <v>0</v>
      </c>
      <c r="AY117" s="134">
        <f>'A.6.2 - Práce SSZT'!J38</f>
        <v>0</v>
      </c>
      <c r="AZ117" s="134">
        <f>'A.6.2 - Práce SSZT'!F35</f>
        <v>0</v>
      </c>
      <c r="BA117" s="134">
        <f>'A.6.2 - Práce SSZT'!F36</f>
        <v>0</v>
      </c>
      <c r="BB117" s="134">
        <f>'A.6.2 - Práce SSZT'!F37</f>
        <v>0</v>
      </c>
      <c r="BC117" s="134">
        <f>'A.6.2 - Práce SSZT'!F38</f>
        <v>0</v>
      </c>
      <c r="BD117" s="136">
        <f>'A.6.2 - Práce SSZT'!F39</f>
        <v>0</v>
      </c>
      <c r="BE117" s="4"/>
      <c r="BT117" s="137" t="s">
        <v>87</v>
      </c>
      <c r="BV117" s="137" t="s">
        <v>80</v>
      </c>
      <c r="BW117" s="137" t="s">
        <v>141</v>
      </c>
      <c r="BX117" s="137" t="s">
        <v>137</v>
      </c>
      <c r="CL117" s="137" t="s">
        <v>1</v>
      </c>
    </row>
    <row r="118" s="4" customFormat="1" ht="16.5" customHeight="1">
      <c r="A118" s="128" t="s">
        <v>88</v>
      </c>
      <c r="B118" s="66"/>
      <c r="C118" s="129"/>
      <c r="D118" s="129"/>
      <c r="E118" s="130" t="s">
        <v>142</v>
      </c>
      <c r="F118" s="130"/>
      <c r="G118" s="130"/>
      <c r="H118" s="130"/>
      <c r="I118" s="130"/>
      <c r="J118" s="129"/>
      <c r="K118" s="130" t="s">
        <v>97</v>
      </c>
      <c r="L118" s="130"/>
      <c r="M118" s="130"/>
      <c r="N118" s="130"/>
      <c r="O118" s="130"/>
      <c r="P118" s="130"/>
      <c r="Q118" s="130"/>
      <c r="R118" s="130"/>
      <c r="S118" s="130"/>
      <c r="T118" s="130"/>
      <c r="U118" s="130"/>
      <c r="V118" s="130"/>
      <c r="W118" s="130"/>
      <c r="X118" s="130"/>
      <c r="Y118" s="130"/>
      <c r="Z118" s="130"/>
      <c r="AA118" s="130"/>
      <c r="AB118" s="130"/>
      <c r="AC118" s="130"/>
      <c r="AD118" s="130"/>
      <c r="AE118" s="130"/>
      <c r="AF118" s="130"/>
      <c r="AG118" s="131">
        <f>'A.6.3 - Přeprava'!J32</f>
        <v>0</v>
      </c>
      <c r="AH118" s="129"/>
      <c r="AI118" s="129"/>
      <c r="AJ118" s="129"/>
      <c r="AK118" s="129"/>
      <c r="AL118" s="129"/>
      <c r="AM118" s="129"/>
      <c r="AN118" s="131">
        <f>SUM(AG118,AT118)</f>
        <v>0</v>
      </c>
      <c r="AO118" s="129"/>
      <c r="AP118" s="129"/>
      <c r="AQ118" s="132" t="s">
        <v>91</v>
      </c>
      <c r="AR118" s="68"/>
      <c r="AS118" s="133">
        <v>0</v>
      </c>
      <c r="AT118" s="134">
        <f>ROUND(SUM(AV118:AW118),2)</f>
        <v>0</v>
      </c>
      <c r="AU118" s="135">
        <f>'A.6.3 - Přeprava'!P120</f>
        <v>0</v>
      </c>
      <c r="AV118" s="134">
        <f>'A.6.3 - Přeprava'!J35</f>
        <v>0</v>
      </c>
      <c r="AW118" s="134">
        <f>'A.6.3 - Přeprava'!J36</f>
        <v>0</v>
      </c>
      <c r="AX118" s="134">
        <f>'A.6.3 - Přeprava'!J37</f>
        <v>0</v>
      </c>
      <c r="AY118" s="134">
        <f>'A.6.3 - Přeprava'!J38</f>
        <v>0</v>
      </c>
      <c r="AZ118" s="134">
        <f>'A.6.3 - Přeprava'!F35</f>
        <v>0</v>
      </c>
      <c r="BA118" s="134">
        <f>'A.6.3 - Přeprava'!F36</f>
        <v>0</v>
      </c>
      <c r="BB118" s="134">
        <f>'A.6.3 - Přeprava'!F37</f>
        <v>0</v>
      </c>
      <c r="BC118" s="134">
        <f>'A.6.3 - Přeprava'!F38</f>
        <v>0</v>
      </c>
      <c r="BD118" s="136">
        <f>'A.6.3 - Přeprava'!F39</f>
        <v>0</v>
      </c>
      <c r="BE118" s="4"/>
      <c r="BT118" s="137" t="s">
        <v>87</v>
      </c>
      <c r="BV118" s="137" t="s">
        <v>80</v>
      </c>
      <c r="BW118" s="137" t="s">
        <v>143</v>
      </c>
      <c r="BX118" s="137" t="s">
        <v>137</v>
      </c>
      <c r="CL118" s="137" t="s">
        <v>1</v>
      </c>
    </row>
    <row r="119" s="7" customFormat="1" ht="16.5" customHeight="1">
      <c r="A119" s="7"/>
      <c r="B119" s="115"/>
      <c r="C119" s="116"/>
      <c r="D119" s="117" t="s">
        <v>144</v>
      </c>
      <c r="E119" s="117"/>
      <c r="F119" s="117"/>
      <c r="G119" s="117"/>
      <c r="H119" s="117"/>
      <c r="I119" s="118"/>
      <c r="J119" s="117" t="s">
        <v>145</v>
      </c>
      <c r="K119" s="117"/>
      <c r="L119" s="117"/>
      <c r="M119" s="117"/>
      <c r="N119" s="117"/>
      <c r="O119" s="117"/>
      <c r="P119" s="117"/>
      <c r="Q119" s="117"/>
      <c r="R119" s="117"/>
      <c r="S119" s="117"/>
      <c r="T119" s="117"/>
      <c r="U119" s="117"/>
      <c r="V119" s="117"/>
      <c r="W119" s="117"/>
      <c r="X119" s="117"/>
      <c r="Y119" s="117"/>
      <c r="Z119" s="117"/>
      <c r="AA119" s="117"/>
      <c r="AB119" s="117"/>
      <c r="AC119" s="117"/>
      <c r="AD119" s="117"/>
      <c r="AE119" s="117"/>
      <c r="AF119" s="117"/>
      <c r="AG119" s="119">
        <f>ROUND(SUM(AG120:AG122),2)</f>
        <v>0</v>
      </c>
      <c r="AH119" s="118"/>
      <c r="AI119" s="118"/>
      <c r="AJ119" s="118"/>
      <c r="AK119" s="118"/>
      <c r="AL119" s="118"/>
      <c r="AM119" s="118"/>
      <c r="AN119" s="120">
        <f>SUM(AG119,AT119)</f>
        <v>0</v>
      </c>
      <c r="AO119" s="118"/>
      <c r="AP119" s="118"/>
      <c r="AQ119" s="121" t="s">
        <v>84</v>
      </c>
      <c r="AR119" s="122"/>
      <c r="AS119" s="123">
        <f>ROUND(SUM(AS120:AS122),2)</f>
        <v>0</v>
      </c>
      <c r="AT119" s="124">
        <f>ROUND(SUM(AV119:AW119),2)</f>
        <v>0</v>
      </c>
      <c r="AU119" s="125">
        <f>ROUND(SUM(AU120:AU122),5)</f>
        <v>0</v>
      </c>
      <c r="AV119" s="124">
        <f>ROUND(AZ119*L29,2)</f>
        <v>0</v>
      </c>
      <c r="AW119" s="124">
        <f>ROUND(BA119*L30,2)</f>
        <v>0</v>
      </c>
      <c r="AX119" s="124">
        <f>ROUND(BB119*L29,2)</f>
        <v>0</v>
      </c>
      <c r="AY119" s="124">
        <f>ROUND(BC119*L30,2)</f>
        <v>0</v>
      </c>
      <c r="AZ119" s="124">
        <f>ROUND(SUM(AZ120:AZ122),2)</f>
        <v>0</v>
      </c>
      <c r="BA119" s="124">
        <f>ROUND(SUM(BA120:BA122),2)</f>
        <v>0</v>
      </c>
      <c r="BB119" s="124">
        <f>ROUND(SUM(BB120:BB122),2)</f>
        <v>0</v>
      </c>
      <c r="BC119" s="124">
        <f>ROUND(SUM(BC120:BC122),2)</f>
        <v>0</v>
      </c>
      <c r="BD119" s="126">
        <f>ROUND(SUM(BD120:BD122),2)</f>
        <v>0</v>
      </c>
      <c r="BE119" s="7"/>
      <c r="BS119" s="127" t="s">
        <v>77</v>
      </c>
      <c r="BT119" s="127" t="s">
        <v>85</v>
      </c>
      <c r="BU119" s="127" t="s">
        <v>79</v>
      </c>
      <c r="BV119" s="127" t="s">
        <v>80</v>
      </c>
      <c r="BW119" s="127" t="s">
        <v>146</v>
      </c>
      <c r="BX119" s="127" t="s">
        <v>5</v>
      </c>
      <c r="CL119" s="127" t="s">
        <v>1</v>
      </c>
      <c r="CM119" s="127" t="s">
        <v>87</v>
      </c>
    </row>
    <row r="120" s="4" customFormat="1" ht="16.5" customHeight="1">
      <c r="A120" s="128" t="s">
        <v>88</v>
      </c>
      <c r="B120" s="66"/>
      <c r="C120" s="129"/>
      <c r="D120" s="129"/>
      <c r="E120" s="130" t="s">
        <v>147</v>
      </c>
      <c r="F120" s="130"/>
      <c r="G120" s="130"/>
      <c r="H120" s="130"/>
      <c r="I120" s="130"/>
      <c r="J120" s="129"/>
      <c r="K120" s="130" t="s">
        <v>90</v>
      </c>
      <c r="L120" s="130"/>
      <c r="M120" s="130"/>
      <c r="N120" s="130"/>
      <c r="O120" s="130"/>
      <c r="P120" s="130"/>
      <c r="Q120" s="130"/>
      <c r="R120" s="130"/>
      <c r="S120" s="130"/>
      <c r="T120" s="130"/>
      <c r="U120" s="130"/>
      <c r="V120" s="130"/>
      <c r="W120" s="130"/>
      <c r="X120" s="130"/>
      <c r="Y120" s="130"/>
      <c r="Z120" s="130"/>
      <c r="AA120" s="130"/>
      <c r="AB120" s="130"/>
      <c r="AC120" s="130"/>
      <c r="AD120" s="130"/>
      <c r="AE120" s="130"/>
      <c r="AF120" s="130"/>
      <c r="AG120" s="131">
        <f>'A.7.1 - Práce na přejezdu'!J32</f>
        <v>0</v>
      </c>
      <c r="AH120" s="129"/>
      <c r="AI120" s="129"/>
      <c r="AJ120" s="129"/>
      <c r="AK120" s="129"/>
      <c r="AL120" s="129"/>
      <c r="AM120" s="129"/>
      <c r="AN120" s="131">
        <f>SUM(AG120,AT120)</f>
        <v>0</v>
      </c>
      <c r="AO120" s="129"/>
      <c r="AP120" s="129"/>
      <c r="AQ120" s="132" t="s">
        <v>91</v>
      </c>
      <c r="AR120" s="68"/>
      <c r="AS120" s="133">
        <v>0</v>
      </c>
      <c r="AT120" s="134">
        <f>ROUND(SUM(AV120:AW120),2)</f>
        <v>0</v>
      </c>
      <c r="AU120" s="135">
        <f>'A.7.1 - Práce na přejezdu'!P120</f>
        <v>0</v>
      </c>
      <c r="AV120" s="134">
        <f>'A.7.1 - Práce na přejezdu'!J35</f>
        <v>0</v>
      </c>
      <c r="AW120" s="134">
        <f>'A.7.1 - Práce na přejezdu'!J36</f>
        <v>0</v>
      </c>
      <c r="AX120" s="134">
        <f>'A.7.1 - Práce na přejezdu'!J37</f>
        <v>0</v>
      </c>
      <c r="AY120" s="134">
        <f>'A.7.1 - Práce na přejezdu'!J38</f>
        <v>0</v>
      </c>
      <c r="AZ120" s="134">
        <f>'A.7.1 - Práce na přejezdu'!F35</f>
        <v>0</v>
      </c>
      <c r="BA120" s="134">
        <f>'A.7.1 - Práce na přejezdu'!F36</f>
        <v>0</v>
      </c>
      <c r="BB120" s="134">
        <f>'A.7.1 - Práce na přejezdu'!F37</f>
        <v>0</v>
      </c>
      <c r="BC120" s="134">
        <f>'A.7.1 - Práce na přejezdu'!F38</f>
        <v>0</v>
      </c>
      <c r="BD120" s="136">
        <f>'A.7.1 - Práce na přejezdu'!F39</f>
        <v>0</v>
      </c>
      <c r="BE120" s="4"/>
      <c r="BT120" s="137" t="s">
        <v>87</v>
      </c>
      <c r="BV120" s="137" t="s">
        <v>80</v>
      </c>
      <c r="BW120" s="137" t="s">
        <v>148</v>
      </c>
      <c r="BX120" s="137" t="s">
        <v>146</v>
      </c>
      <c r="CL120" s="137" t="s">
        <v>1</v>
      </c>
    </row>
    <row r="121" s="4" customFormat="1" ht="16.5" customHeight="1">
      <c r="A121" s="128" t="s">
        <v>88</v>
      </c>
      <c r="B121" s="66"/>
      <c r="C121" s="129"/>
      <c r="D121" s="129"/>
      <c r="E121" s="130" t="s">
        <v>149</v>
      </c>
      <c r="F121" s="130"/>
      <c r="G121" s="130"/>
      <c r="H121" s="130"/>
      <c r="I121" s="130"/>
      <c r="J121" s="129"/>
      <c r="K121" s="130" t="s">
        <v>94</v>
      </c>
      <c r="L121" s="130"/>
      <c r="M121" s="130"/>
      <c r="N121" s="130"/>
      <c r="O121" s="130"/>
      <c r="P121" s="130"/>
      <c r="Q121" s="130"/>
      <c r="R121" s="130"/>
      <c r="S121" s="130"/>
      <c r="T121" s="130"/>
      <c r="U121" s="130"/>
      <c r="V121" s="130"/>
      <c r="W121" s="130"/>
      <c r="X121" s="130"/>
      <c r="Y121" s="130"/>
      <c r="Z121" s="130"/>
      <c r="AA121" s="130"/>
      <c r="AB121" s="130"/>
      <c r="AC121" s="130"/>
      <c r="AD121" s="130"/>
      <c r="AE121" s="130"/>
      <c r="AF121" s="130"/>
      <c r="AG121" s="131">
        <f>'A.7.2 - Práce SSZT'!J32</f>
        <v>0</v>
      </c>
      <c r="AH121" s="129"/>
      <c r="AI121" s="129"/>
      <c r="AJ121" s="129"/>
      <c r="AK121" s="129"/>
      <c r="AL121" s="129"/>
      <c r="AM121" s="129"/>
      <c r="AN121" s="131">
        <f>SUM(AG121,AT121)</f>
        <v>0</v>
      </c>
      <c r="AO121" s="129"/>
      <c r="AP121" s="129"/>
      <c r="AQ121" s="132" t="s">
        <v>91</v>
      </c>
      <c r="AR121" s="68"/>
      <c r="AS121" s="133">
        <v>0</v>
      </c>
      <c r="AT121" s="134">
        <f>ROUND(SUM(AV121:AW121),2)</f>
        <v>0</v>
      </c>
      <c r="AU121" s="135">
        <f>'A.7.2 - Práce SSZT'!P120</f>
        <v>0</v>
      </c>
      <c r="AV121" s="134">
        <f>'A.7.2 - Práce SSZT'!J35</f>
        <v>0</v>
      </c>
      <c r="AW121" s="134">
        <f>'A.7.2 - Práce SSZT'!J36</f>
        <v>0</v>
      </c>
      <c r="AX121" s="134">
        <f>'A.7.2 - Práce SSZT'!J37</f>
        <v>0</v>
      </c>
      <c r="AY121" s="134">
        <f>'A.7.2 - Práce SSZT'!J38</f>
        <v>0</v>
      </c>
      <c r="AZ121" s="134">
        <f>'A.7.2 - Práce SSZT'!F35</f>
        <v>0</v>
      </c>
      <c r="BA121" s="134">
        <f>'A.7.2 - Práce SSZT'!F36</f>
        <v>0</v>
      </c>
      <c r="BB121" s="134">
        <f>'A.7.2 - Práce SSZT'!F37</f>
        <v>0</v>
      </c>
      <c r="BC121" s="134">
        <f>'A.7.2 - Práce SSZT'!F38</f>
        <v>0</v>
      </c>
      <c r="BD121" s="136">
        <f>'A.7.2 - Práce SSZT'!F39</f>
        <v>0</v>
      </c>
      <c r="BE121" s="4"/>
      <c r="BT121" s="137" t="s">
        <v>87</v>
      </c>
      <c r="BV121" s="137" t="s">
        <v>80</v>
      </c>
      <c r="BW121" s="137" t="s">
        <v>150</v>
      </c>
      <c r="BX121" s="137" t="s">
        <v>146</v>
      </c>
      <c r="CL121" s="137" t="s">
        <v>1</v>
      </c>
    </row>
    <row r="122" s="4" customFormat="1" ht="16.5" customHeight="1">
      <c r="A122" s="128" t="s">
        <v>88</v>
      </c>
      <c r="B122" s="66"/>
      <c r="C122" s="129"/>
      <c r="D122" s="129"/>
      <c r="E122" s="130" t="s">
        <v>151</v>
      </c>
      <c r="F122" s="130"/>
      <c r="G122" s="130"/>
      <c r="H122" s="130"/>
      <c r="I122" s="130"/>
      <c r="J122" s="129"/>
      <c r="K122" s="130" t="s">
        <v>97</v>
      </c>
      <c r="L122" s="130"/>
      <c r="M122" s="130"/>
      <c r="N122" s="130"/>
      <c r="O122" s="130"/>
      <c r="P122" s="130"/>
      <c r="Q122" s="130"/>
      <c r="R122" s="130"/>
      <c r="S122" s="130"/>
      <c r="T122" s="130"/>
      <c r="U122" s="130"/>
      <c r="V122" s="130"/>
      <c r="W122" s="130"/>
      <c r="X122" s="130"/>
      <c r="Y122" s="130"/>
      <c r="Z122" s="130"/>
      <c r="AA122" s="130"/>
      <c r="AB122" s="130"/>
      <c r="AC122" s="130"/>
      <c r="AD122" s="130"/>
      <c r="AE122" s="130"/>
      <c r="AF122" s="130"/>
      <c r="AG122" s="131">
        <f>'A.7.3 - Přeprava'!J32</f>
        <v>0</v>
      </c>
      <c r="AH122" s="129"/>
      <c r="AI122" s="129"/>
      <c r="AJ122" s="129"/>
      <c r="AK122" s="129"/>
      <c r="AL122" s="129"/>
      <c r="AM122" s="129"/>
      <c r="AN122" s="131">
        <f>SUM(AG122,AT122)</f>
        <v>0</v>
      </c>
      <c r="AO122" s="129"/>
      <c r="AP122" s="129"/>
      <c r="AQ122" s="132" t="s">
        <v>91</v>
      </c>
      <c r="AR122" s="68"/>
      <c r="AS122" s="133">
        <v>0</v>
      </c>
      <c r="AT122" s="134">
        <f>ROUND(SUM(AV122:AW122),2)</f>
        <v>0</v>
      </c>
      <c r="AU122" s="135">
        <f>'A.7.3 - Přeprava'!P120</f>
        <v>0</v>
      </c>
      <c r="AV122" s="134">
        <f>'A.7.3 - Přeprava'!J35</f>
        <v>0</v>
      </c>
      <c r="AW122" s="134">
        <f>'A.7.3 - Přeprava'!J36</f>
        <v>0</v>
      </c>
      <c r="AX122" s="134">
        <f>'A.7.3 - Přeprava'!J37</f>
        <v>0</v>
      </c>
      <c r="AY122" s="134">
        <f>'A.7.3 - Přeprava'!J38</f>
        <v>0</v>
      </c>
      <c r="AZ122" s="134">
        <f>'A.7.3 - Přeprava'!F35</f>
        <v>0</v>
      </c>
      <c r="BA122" s="134">
        <f>'A.7.3 - Přeprava'!F36</f>
        <v>0</v>
      </c>
      <c r="BB122" s="134">
        <f>'A.7.3 - Přeprava'!F37</f>
        <v>0</v>
      </c>
      <c r="BC122" s="134">
        <f>'A.7.3 - Přeprava'!F38</f>
        <v>0</v>
      </c>
      <c r="BD122" s="136">
        <f>'A.7.3 - Přeprava'!F39</f>
        <v>0</v>
      </c>
      <c r="BE122" s="4"/>
      <c r="BT122" s="137" t="s">
        <v>87</v>
      </c>
      <c r="BV122" s="137" t="s">
        <v>80</v>
      </c>
      <c r="BW122" s="137" t="s">
        <v>152</v>
      </c>
      <c r="BX122" s="137" t="s">
        <v>146</v>
      </c>
      <c r="CL122" s="137" t="s">
        <v>1</v>
      </c>
    </row>
    <row r="123" s="7" customFormat="1" ht="16.5" customHeight="1">
      <c r="A123" s="7"/>
      <c r="B123" s="115"/>
      <c r="C123" s="116"/>
      <c r="D123" s="117" t="s">
        <v>153</v>
      </c>
      <c r="E123" s="117"/>
      <c r="F123" s="117"/>
      <c r="G123" s="117"/>
      <c r="H123" s="117"/>
      <c r="I123" s="118"/>
      <c r="J123" s="117" t="s">
        <v>154</v>
      </c>
      <c r="K123" s="117"/>
      <c r="L123" s="117"/>
      <c r="M123" s="117"/>
      <c r="N123" s="117"/>
      <c r="O123" s="117"/>
      <c r="P123" s="117"/>
      <c r="Q123" s="117"/>
      <c r="R123" s="117"/>
      <c r="S123" s="117"/>
      <c r="T123" s="117"/>
      <c r="U123" s="117"/>
      <c r="V123" s="117"/>
      <c r="W123" s="117"/>
      <c r="X123" s="117"/>
      <c r="Y123" s="117"/>
      <c r="Z123" s="117"/>
      <c r="AA123" s="117"/>
      <c r="AB123" s="117"/>
      <c r="AC123" s="117"/>
      <c r="AD123" s="117"/>
      <c r="AE123" s="117"/>
      <c r="AF123" s="117"/>
      <c r="AG123" s="119">
        <f>ROUND(SUM(AG124:AG125),2)</f>
        <v>0</v>
      </c>
      <c r="AH123" s="118"/>
      <c r="AI123" s="118"/>
      <c r="AJ123" s="118"/>
      <c r="AK123" s="118"/>
      <c r="AL123" s="118"/>
      <c r="AM123" s="118"/>
      <c r="AN123" s="120">
        <f>SUM(AG123,AT123)</f>
        <v>0</v>
      </c>
      <c r="AO123" s="118"/>
      <c r="AP123" s="118"/>
      <c r="AQ123" s="121" t="s">
        <v>84</v>
      </c>
      <c r="AR123" s="122"/>
      <c r="AS123" s="123">
        <f>ROUND(SUM(AS124:AS125),2)</f>
        <v>0</v>
      </c>
      <c r="AT123" s="124">
        <f>ROUND(SUM(AV123:AW123),2)</f>
        <v>0</v>
      </c>
      <c r="AU123" s="125">
        <f>ROUND(SUM(AU124:AU125),5)</f>
        <v>0</v>
      </c>
      <c r="AV123" s="124">
        <f>ROUND(AZ123*L29,2)</f>
        <v>0</v>
      </c>
      <c r="AW123" s="124">
        <f>ROUND(BA123*L30,2)</f>
        <v>0</v>
      </c>
      <c r="AX123" s="124">
        <f>ROUND(BB123*L29,2)</f>
        <v>0</v>
      </c>
      <c r="AY123" s="124">
        <f>ROUND(BC123*L30,2)</f>
        <v>0</v>
      </c>
      <c r="AZ123" s="124">
        <f>ROUND(SUM(AZ124:AZ125),2)</f>
        <v>0</v>
      </c>
      <c r="BA123" s="124">
        <f>ROUND(SUM(BA124:BA125),2)</f>
        <v>0</v>
      </c>
      <c r="BB123" s="124">
        <f>ROUND(SUM(BB124:BB125),2)</f>
        <v>0</v>
      </c>
      <c r="BC123" s="124">
        <f>ROUND(SUM(BC124:BC125),2)</f>
        <v>0</v>
      </c>
      <c r="BD123" s="126">
        <f>ROUND(SUM(BD124:BD125),2)</f>
        <v>0</v>
      </c>
      <c r="BE123" s="7"/>
      <c r="BS123" s="127" t="s">
        <v>77</v>
      </c>
      <c r="BT123" s="127" t="s">
        <v>85</v>
      </c>
      <c r="BU123" s="127" t="s">
        <v>79</v>
      </c>
      <c r="BV123" s="127" t="s">
        <v>80</v>
      </c>
      <c r="BW123" s="127" t="s">
        <v>155</v>
      </c>
      <c r="BX123" s="127" t="s">
        <v>5</v>
      </c>
      <c r="CL123" s="127" t="s">
        <v>1</v>
      </c>
      <c r="CM123" s="127" t="s">
        <v>87</v>
      </c>
    </row>
    <row r="124" s="4" customFormat="1" ht="16.5" customHeight="1">
      <c r="A124" s="128" t="s">
        <v>88</v>
      </c>
      <c r="B124" s="66"/>
      <c r="C124" s="129"/>
      <c r="D124" s="129"/>
      <c r="E124" s="130" t="s">
        <v>156</v>
      </c>
      <c r="F124" s="130"/>
      <c r="G124" s="130"/>
      <c r="H124" s="130"/>
      <c r="I124" s="130"/>
      <c r="J124" s="129"/>
      <c r="K124" s="130" t="s">
        <v>90</v>
      </c>
      <c r="L124" s="130"/>
      <c r="M124" s="130"/>
      <c r="N124" s="130"/>
      <c r="O124" s="130"/>
      <c r="P124" s="130"/>
      <c r="Q124" s="130"/>
      <c r="R124" s="130"/>
      <c r="S124" s="130"/>
      <c r="T124" s="130"/>
      <c r="U124" s="130"/>
      <c r="V124" s="130"/>
      <c r="W124" s="130"/>
      <c r="X124" s="130"/>
      <c r="Y124" s="130"/>
      <c r="Z124" s="130"/>
      <c r="AA124" s="130"/>
      <c r="AB124" s="130"/>
      <c r="AC124" s="130"/>
      <c r="AD124" s="130"/>
      <c r="AE124" s="130"/>
      <c r="AF124" s="130"/>
      <c r="AG124" s="131">
        <f>'A.8.1 - Práce na přejezdu'!J32</f>
        <v>0</v>
      </c>
      <c r="AH124" s="129"/>
      <c r="AI124" s="129"/>
      <c r="AJ124" s="129"/>
      <c r="AK124" s="129"/>
      <c r="AL124" s="129"/>
      <c r="AM124" s="129"/>
      <c r="AN124" s="131">
        <f>SUM(AG124,AT124)</f>
        <v>0</v>
      </c>
      <c r="AO124" s="129"/>
      <c r="AP124" s="129"/>
      <c r="AQ124" s="132" t="s">
        <v>91</v>
      </c>
      <c r="AR124" s="68"/>
      <c r="AS124" s="133">
        <v>0</v>
      </c>
      <c r="AT124" s="134">
        <f>ROUND(SUM(AV124:AW124),2)</f>
        <v>0</v>
      </c>
      <c r="AU124" s="135">
        <f>'A.8.1 - Práce na přejezdu'!P120</f>
        <v>0</v>
      </c>
      <c r="AV124" s="134">
        <f>'A.8.1 - Práce na přejezdu'!J35</f>
        <v>0</v>
      </c>
      <c r="AW124" s="134">
        <f>'A.8.1 - Práce na přejezdu'!J36</f>
        <v>0</v>
      </c>
      <c r="AX124" s="134">
        <f>'A.8.1 - Práce na přejezdu'!J37</f>
        <v>0</v>
      </c>
      <c r="AY124" s="134">
        <f>'A.8.1 - Práce na přejezdu'!J38</f>
        <v>0</v>
      </c>
      <c r="AZ124" s="134">
        <f>'A.8.1 - Práce na přejezdu'!F35</f>
        <v>0</v>
      </c>
      <c r="BA124" s="134">
        <f>'A.8.1 - Práce na přejezdu'!F36</f>
        <v>0</v>
      </c>
      <c r="BB124" s="134">
        <f>'A.8.1 - Práce na přejezdu'!F37</f>
        <v>0</v>
      </c>
      <c r="BC124" s="134">
        <f>'A.8.1 - Práce na přejezdu'!F38</f>
        <v>0</v>
      </c>
      <c r="BD124" s="136">
        <f>'A.8.1 - Práce na přejezdu'!F39</f>
        <v>0</v>
      </c>
      <c r="BE124" s="4"/>
      <c r="BT124" s="137" t="s">
        <v>87</v>
      </c>
      <c r="BV124" s="137" t="s">
        <v>80</v>
      </c>
      <c r="BW124" s="137" t="s">
        <v>157</v>
      </c>
      <c r="BX124" s="137" t="s">
        <v>155</v>
      </c>
      <c r="CL124" s="137" t="s">
        <v>1</v>
      </c>
    </row>
    <row r="125" s="4" customFormat="1" ht="16.5" customHeight="1">
      <c r="A125" s="128" t="s">
        <v>88</v>
      </c>
      <c r="B125" s="66"/>
      <c r="C125" s="129"/>
      <c r="D125" s="129"/>
      <c r="E125" s="130" t="s">
        <v>158</v>
      </c>
      <c r="F125" s="130"/>
      <c r="G125" s="130"/>
      <c r="H125" s="130"/>
      <c r="I125" s="130"/>
      <c r="J125" s="129"/>
      <c r="K125" s="130" t="s">
        <v>97</v>
      </c>
      <c r="L125" s="130"/>
      <c r="M125" s="130"/>
      <c r="N125" s="130"/>
      <c r="O125" s="130"/>
      <c r="P125" s="130"/>
      <c r="Q125" s="130"/>
      <c r="R125" s="130"/>
      <c r="S125" s="130"/>
      <c r="T125" s="130"/>
      <c r="U125" s="130"/>
      <c r="V125" s="130"/>
      <c r="W125" s="130"/>
      <c r="X125" s="130"/>
      <c r="Y125" s="130"/>
      <c r="Z125" s="130"/>
      <c r="AA125" s="130"/>
      <c r="AB125" s="130"/>
      <c r="AC125" s="130"/>
      <c r="AD125" s="130"/>
      <c r="AE125" s="130"/>
      <c r="AF125" s="130"/>
      <c r="AG125" s="131">
        <f>'A.8.2 - Přeprava'!J32</f>
        <v>0</v>
      </c>
      <c r="AH125" s="129"/>
      <c r="AI125" s="129"/>
      <c r="AJ125" s="129"/>
      <c r="AK125" s="129"/>
      <c r="AL125" s="129"/>
      <c r="AM125" s="129"/>
      <c r="AN125" s="131">
        <f>SUM(AG125,AT125)</f>
        <v>0</v>
      </c>
      <c r="AO125" s="129"/>
      <c r="AP125" s="129"/>
      <c r="AQ125" s="132" t="s">
        <v>91</v>
      </c>
      <c r="AR125" s="68"/>
      <c r="AS125" s="133">
        <v>0</v>
      </c>
      <c r="AT125" s="134">
        <f>ROUND(SUM(AV125:AW125),2)</f>
        <v>0</v>
      </c>
      <c r="AU125" s="135">
        <f>'A.8.2 - Přeprava'!P120</f>
        <v>0</v>
      </c>
      <c r="AV125" s="134">
        <f>'A.8.2 - Přeprava'!J35</f>
        <v>0</v>
      </c>
      <c r="AW125" s="134">
        <f>'A.8.2 - Přeprava'!J36</f>
        <v>0</v>
      </c>
      <c r="AX125" s="134">
        <f>'A.8.2 - Přeprava'!J37</f>
        <v>0</v>
      </c>
      <c r="AY125" s="134">
        <f>'A.8.2 - Přeprava'!J38</f>
        <v>0</v>
      </c>
      <c r="AZ125" s="134">
        <f>'A.8.2 - Přeprava'!F35</f>
        <v>0</v>
      </c>
      <c r="BA125" s="134">
        <f>'A.8.2 - Přeprava'!F36</f>
        <v>0</v>
      </c>
      <c r="BB125" s="134">
        <f>'A.8.2 - Přeprava'!F37</f>
        <v>0</v>
      </c>
      <c r="BC125" s="134">
        <f>'A.8.2 - Přeprava'!F38</f>
        <v>0</v>
      </c>
      <c r="BD125" s="136">
        <f>'A.8.2 - Přeprava'!F39</f>
        <v>0</v>
      </c>
      <c r="BE125" s="4"/>
      <c r="BT125" s="137" t="s">
        <v>87</v>
      </c>
      <c r="BV125" s="137" t="s">
        <v>80</v>
      </c>
      <c r="BW125" s="137" t="s">
        <v>159</v>
      </c>
      <c r="BX125" s="137" t="s">
        <v>155</v>
      </c>
      <c r="CL125" s="137" t="s">
        <v>1</v>
      </c>
    </row>
    <row r="126" s="7" customFormat="1" ht="16.5" customHeight="1">
      <c r="A126" s="128" t="s">
        <v>88</v>
      </c>
      <c r="B126" s="115"/>
      <c r="C126" s="116"/>
      <c r="D126" s="117" t="s">
        <v>160</v>
      </c>
      <c r="E126" s="117"/>
      <c r="F126" s="117"/>
      <c r="G126" s="117"/>
      <c r="H126" s="117"/>
      <c r="I126" s="118"/>
      <c r="J126" s="117" t="s">
        <v>161</v>
      </c>
      <c r="K126" s="117"/>
      <c r="L126" s="117"/>
      <c r="M126" s="117"/>
      <c r="N126" s="117"/>
      <c r="O126" s="117"/>
      <c r="P126" s="117"/>
      <c r="Q126" s="117"/>
      <c r="R126" s="117"/>
      <c r="S126" s="117"/>
      <c r="T126" s="117"/>
      <c r="U126" s="117"/>
      <c r="V126" s="117"/>
      <c r="W126" s="117"/>
      <c r="X126" s="117"/>
      <c r="Y126" s="117"/>
      <c r="Z126" s="117"/>
      <c r="AA126" s="117"/>
      <c r="AB126" s="117"/>
      <c r="AC126" s="117"/>
      <c r="AD126" s="117"/>
      <c r="AE126" s="117"/>
      <c r="AF126" s="117"/>
      <c r="AG126" s="120">
        <f>'A.9 - VON'!J30</f>
        <v>0</v>
      </c>
      <c r="AH126" s="118"/>
      <c r="AI126" s="118"/>
      <c r="AJ126" s="118"/>
      <c r="AK126" s="118"/>
      <c r="AL126" s="118"/>
      <c r="AM126" s="118"/>
      <c r="AN126" s="120">
        <f>SUM(AG126,AT126)</f>
        <v>0</v>
      </c>
      <c r="AO126" s="118"/>
      <c r="AP126" s="118"/>
      <c r="AQ126" s="121" t="s">
        <v>84</v>
      </c>
      <c r="AR126" s="122"/>
      <c r="AS126" s="138">
        <v>0</v>
      </c>
      <c r="AT126" s="139">
        <f>ROUND(SUM(AV126:AW126),2)</f>
        <v>0</v>
      </c>
      <c r="AU126" s="140">
        <f>'A.9 - VON'!P116</f>
        <v>0</v>
      </c>
      <c r="AV126" s="139">
        <f>'A.9 - VON'!J33</f>
        <v>0</v>
      </c>
      <c r="AW126" s="139">
        <f>'A.9 - VON'!J34</f>
        <v>0</v>
      </c>
      <c r="AX126" s="139">
        <f>'A.9 - VON'!J35</f>
        <v>0</v>
      </c>
      <c r="AY126" s="139">
        <f>'A.9 - VON'!J36</f>
        <v>0</v>
      </c>
      <c r="AZ126" s="139">
        <f>'A.9 - VON'!F33</f>
        <v>0</v>
      </c>
      <c r="BA126" s="139">
        <f>'A.9 - VON'!F34</f>
        <v>0</v>
      </c>
      <c r="BB126" s="139">
        <f>'A.9 - VON'!F35</f>
        <v>0</v>
      </c>
      <c r="BC126" s="139">
        <f>'A.9 - VON'!F36</f>
        <v>0</v>
      </c>
      <c r="BD126" s="141">
        <f>'A.9 - VON'!F37</f>
        <v>0</v>
      </c>
      <c r="BE126" s="7"/>
      <c r="BT126" s="127" t="s">
        <v>85</v>
      </c>
      <c r="BV126" s="127" t="s">
        <v>80</v>
      </c>
      <c r="BW126" s="127" t="s">
        <v>162</v>
      </c>
      <c r="BX126" s="127" t="s">
        <v>5</v>
      </c>
      <c r="CL126" s="127" t="s">
        <v>1</v>
      </c>
      <c r="CM126" s="127" t="s">
        <v>87</v>
      </c>
    </row>
    <row r="127" s="2" customFormat="1" ht="30" customHeight="1">
      <c r="A127" s="34"/>
      <c r="B127" s="35"/>
      <c r="C127" s="36"/>
      <c r="D127" s="36"/>
      <c r="E127" s="36"/>
      <c r="F127" s="36"/>
      <c r="G127" s="36"/>
      <c r="H127" s="36"/>
      <c r="I127" s="36"/>
      <c r="J127" s="36"/>
      <c r="K127" s="36"/>
      <c r="L127" s="36"/>
      <c r="M127" s="36"/>
      <c r="N127" s="36"/>
      <c r="O127" s="36"/>
      <c r="P127" s="36"/>
      <c r="Q127" s="36"/>
      <c r="R127" s="36"/>
      <c r="S127" s="36"/>
      <c r="T127" s="36"/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F127" s="36"/>
      <c r="AG127" s="36"/>
      <c r="AH127" s="36"/>
      <c r="AI127" s="36"/>
      <c r="AJ127" s="36"/>
      <c r="AK127" s="36"/>
      <c r="AL127" s="36"/>
      <c r="AM127" s="36"/>
      <c r="AN127" s="36"/>
      <c r="AO127" s="36"/>
      <c r="AP127" s="36"/>
      <c r="AQ127" s="36"/>
      <c r="AR127" s="40"/>
      <c r="AS127" s="34"/>
      <c r="AT127" s="34"/>
      <c r="AU127" s="34"/>
      <c r="AV127" s="34"/>
      <c r="AW127" s="34"/>
      <c r="AX127" s="34"/>
      <c r="AY127" s="34"/>
      <c r="AZ127" s="34"/>
      <c r="BA127" s="34"/>
      <c r="BB127" s="34"/>
      <c r="BC127" s="34"/>
      <c r="BD127" s="34"/>
      <c r="BE127" s="34"/>
    </row>
    <row r="128" s="2" customFormat="1" ht="6.96" customHeight="1">
      <c r="A128" s="34"/>
      <c r="B128" s="62"/>
      <c r="C128" s="63"/>
      <c r="D128" s="63"/>
      <c r="E128" s="63"/>
      <c r="F128" s="63"/>
      <c r="G128" s="63"/>
      <c r="H128" s="63"/>
      <c r="I128" s="63"/>
      <c r="J128" s="63"/>
      <c r="K128" s="63"/>
      <c r="L128" s="63"/>
      <c r="M128" s="63"/>
      <c r="N128" s="63"/>
      <c r="O128" s="63"/>
      <c r="P128" s="63"/>
      <c r="Q128" s="63"/>
      <c r="R128" s="63"/>
      <c r="S128" s="63"/>
      <c r="T128" s="63"/>
      <c r="U128" s="63"/>
      <c r="V128" s="63"/>
      <c r="W128" s="63"/>
      <c r="X128" s="63"/>
      <c r="Y128" s="63"/>
      <c r="Z128" s="63"/>
      <c r="AA128" s="63"/>
      <c r="AB128" s="63"/>
      <c r="AC128" s="63"/>
      <c r="AD128" s="63"/>
      <c r="AE128" s="63"/>
      <c r="AF128" s="63"/>
      <c r="AG128" s="63"/>
      <c r="AH128" s="63"/>
      <c r="AI128" s="63"/>
      <c r="AJ128" s="63"/>
      <c r="AK128" s="63"/>
      <c r="AL128" s="63"/>
      <c r="AM128" s="63"/>
      <c r="AN128" s="63"/>
      <c r="AO128" s="63"/>
      <c r="AP128" s="63"/>
      <c r="AQ128" s="63"/>
      <c r="AR128" s="40"/>
      <c r="AS128" s="34"/>
      <c r="AT128" s="34"/>
      <c r="AU128" s="34"/>
      <c r="AV128" s="34"/>
      <c r="AW128" s="34"/>
      <c r="AX128" s="34"/>
      <c r="AY128" s="34"/>
      <c r="AZ128" s="34"/>
      <c r="BA128" s="34"/>
      <c r="BB128" s="34"/>
      <c r="BC128" s="34"/>
      <c r="BD128" s="34"/>
      <c r="BE128" s="34"/>
    </row>
  </sheetData>
  <sheetProtection sheet="1" formatColumns="0" formatRows="0" objects="1" scenarios="1" spinCount="100000" saltValue="Hg+e2ivwF5/Kc5Bzh/OLbtEqVnGrBWsVxBDui/VbqKT6jX8gVsxIxFteqdm8uX55qN4bCdqjFVTk0MhBnFs2uQ==" hashValue="wHE1Nwd8yOeNcG0mieFJSmwSKmBos6kxbawPHO2f5cR2foY2bIFGOBaYC+8I8FXz3uJNZ1gfjqHZpLx7Ru8gfA==" algorithmName="SHA-512" password="CC35"/>
  <mergeCells count="166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  <mergeCell ref="AN101:AP101"/>
    <mergeCell ref="AG101:AM101"/>
    <mergeCell ref="AN102:AP102"/>
    <mergeCell ref="AG102:AM102"/>
    <mergeCell ref="AN103:AP103"/>
    <mergeCell ref="AG103:AM103"/>
    <mergeCell ref="AG104:AM104"/>
    <mergeCell ref="AN104:AP104"/>
    <mergeCell ref="AN105:AP105"/>
    <mergeCell ref="AG105:AM105"/>
    <mergeCell ref="AN106:AP106"/>
    <mergeCell ref="AG106:AM106"/>
    <mergeCell ref="AG107:AM107"/>
    <mergeCell ref="AN107:AP107"/>
    <mergeCell ref="AN108:AP108"/>
    <mergeCell ref="AG108:AM108"/>
    <mergeCell ref="AN109:AP109"/>
    <mergeCell ref="AG109:AM109"/>
    <mergeCell ref="AG110:AM110"/>
    <mergeCell ref="AN110:AP110"/>
    <mergeCell ref="AG111:AM111"/>
    <mergeCell ref="AN111:AP111"/>
    <mergeCell ref="AG112:AM112"/>
    <mergeCell ref="AN112:AP112"/>
    <mergeCell ref="AG113:AM113"/>
    <mergeCell ref="AN113:AP113"/>
    <mergeCell ref="AG114:AM114"/>
    <mergeCell ref="AN114:AP114"/>
    <mergeCell ref="AG115:AM115"/>
    <mergeCell ref="AN115:AP115"/>
    <mergeCell ref="AN116:AP116"/>
    <mergeCell ref="AG116:AM116"/>
    <mergeCell ref="AG117:AM117"/>
    <mergeCell ref="AN117:AP117"/>
    <mergeCell ref="AG118:AM118"/>
    <mergeCell ref="AN118:AP118"/>
    <mergeCell ref="AN119:AP119"/>
    <mergeCell ref="AG119:AM119"/>
    <mergeCell ref="AN120:AP120"/>
    <mergeCell ref="AG120:AM120"/>
    <mergeCell ref="AN121:AP121"/>
    <mergeCell ref="AG121:AM121"/>
    <mergeCell ref="AN122:AP122"/>
    <mergeCell ref="AG122:AM122"/>
    <mergeCell ref="AN123:AP123"/>
    <mergeCell ref="AG123:AM123"/>
    <mergeCell ref="AN124:AP124"/>
    <mergeCell ref="AG124:AM124"/>
    <mergeCell ref="AG125:AM125"/>
    <mergeCell ref="AN125:AP125"/>
    <mergeCell ref="AN126:AP126"/>
    <mergeCell ref="AG126:AM126"/>
    <mergeCell ref="L85:AJ85"/>
    <mergeCell ref="I92:AF92"/>
    <mergeCell ref="C92:G92"/>
    <mergeCell ref="J95:AF95"/>
    <mergeCell ref="D95:H95"/>
    <mergeCell ref="K96:AF96"/>
    <mergeCell ref="E96:I96"/>
    <mergeCell ref="K97:AF97"/>
    <mergeCell ref="E97:I97"/>
    <mergeCell ref="K98:AF98"/>
    <mergeCell ref="E98:I98"/>
    <mergeCell ref="J99:AF99"/>
    <mergeCell ref="D99:H99"/>
    <mergeCell ref="K100:AF100"/>
    <mergeCell ref="E100:I100"/>
    <mergeCell ref="K101:AF101"/>
    <mergeCell ref="E101:I101"/>
    <mergeCell ref="K102:AF102"/>
    <mergeCell ref="E102:I102"/>
    <mergeCell ref="D103:H103"/>
    <mergeCell ref="J103:AF103"/>
    <mergeCell ref="AM87:AN87"/>
    <mergeCell ref="AM89:AP89"/>
    <mergeCell ref="AS89:AT91"/>
    <mergeCell ref="AM90:AP90"/>
    <mergeCell ref="AN92:AP92"/>
    <mergeCell ref="AG92:AM92"/>
    <mergeCell ref="AG95:AM95"/>
    <mergeCell ref="AN95:AP95"/>
    <mergeCell ref="AN96:AP96"/>
    <mergeCell ref="AG96:AM96"/>
    <mergeCell ref="AN97:AP97"/>
    <mergeCell ref="AG97:AM97"/>
    <mergeCell ref="AN98:AP98"/>
    <mergeCell ref="AG98:AM98"/>
    <mergeCell ref="AN99:AP99"/>
    <mergeCell ref="AG99:AM99"/>
    <mergeCell ref="AN100:AP100"/>
    <mergeCell ref="AG100:AM100"/>
    <mergeCell ref="AG94:AM94"/>
    <mergeCell ref="AN94:AP94"/>
    <mergeCell ref="E104:I104"/>
    <mergeCell ref="K104:AF104"/>
    <mergeCell ref="E105:I105"/>
    <mergeCell ref="K105:AF105"/>
    <mergeCell ref="K106:AF106"/>
    <mergeCell ref="E106:I106"/>
    <mergeCell ref="J107:AF107"/>
    <mergeCell ref="D107:H107"/>
    <mergeCell ref="E108:I108"/>
    <mergeCell ref="K108:AF108"/>
    <mergeCell ref="K109:AF109"/>
    <mergeCell ref="E109:I109"/>
    <mergeCell ref="E110:I110"/>
    <mergeCell ref="K110:AF110"/>
    <mergeCell ref="D111:H111"/>
    <mergeCell ref="J111:AF111"/>
    <mergeCell ref="E112:I112"/>
    <mergeCell ref="K112:AF112"/>
    <mergeCell ref="E113:I113"/>
    <mergeCell ref="K113:AF113"/>
    <mergeCell ref="K114:AF114"/>
    <mergeCell ref="E114:I114"/>
    <mergeCell ref="J115:AF115"/>
    <mergeCell ref="D115:H115"/>
    <mergeCell ref="E116:I116"/>
    <mergeCell ref="K116:AF116"/>
    <mergeCell ref="E117:I117"/>
    <mergeCell ref="K117:AF117"/>
    <mergeCell ref="E118:I118"/>
    <mergeCell ref="K118:AF118"/>
    <mergeCell ref="D119:H119"/>
    <mergeCell ref="J119:AF119"/>
    <mergeCell ref="E120:I120"/>
    <mergeCell ref="K120:AF120"/>
    <mergeCell ref="E121:I121"/>
    <mergeCell ref="K121:AF121"/>
    <mergeCell ref="E122:I122"/>
    <mergeCell ref="K122:AF122"/>
    <mergeCell ref="D123:H123"/>
    <mergeCell ref="J123:AF123"/>
    <mergeCell ref="E124:I124"/>
    <mergeCell ref="K124:AF124"/>
    <mergeCell ref="E125:I125"/>
    <mergeCell ref="K125:AF125"/>
    <mergeCell ref="D126:H126"/>
    <mergeCell ref="J126:AF126"/>
  </mergeCells>
  <hyperlinks>
    <hyperlink ref="A96" location="'A.1.1 - Práce na přejezdu'!C2" display="/"/>
    <hyperlink ref="A97" location="'A.1.2 - Práce SSZT'!C2" display="/"/>
    <hyperlink ref="A98" location="'A.1.3 - Přeprava'!C2" display="/"/>
    <hyperlink ref="A100" location="'A.2.1 - Práce na přejezdu'!C2" display="/"/>
    <hyperlink ref="A101" location="'A.2.2 - Práce SSZT'!C2" display="/"/>
    <hyperlink ref="A102" location="'A.2.3 - Přeprava'!C2" display="/"/>
    <hyperlink ref="A104" location="'A.3.1 - Práce na přejezdu'!C2" display="/"/>
    <hyperlink ref="A105" location="'A.3.2 - Práce SSZT'!C2" display="/"/>
    <hyperlink ref="A106" location="'A.3.3 - Přeprava'!C2" display="/"/>
    <hyperlink ref="A108" location="'A.4.1 - Práce na přejezdu'!C2" display="/"/>
    <hyperlink ref="A109" location="'A.4.2 - Práce SSZT'!C2" display="/"/>
    <hyperlink ref="A110" location="'A.4.3 - Přeprava'!C2" display="/"/>
    <hyperlink ref="A112" location="'A.5.1 - Práce na přejezdu'!C2" display="/"/>
    <hyperlink ref="A113" location="'A.5.2 - Práce SSZT'!C2" display="/"/>
    <hyperlink ref="A114" location="'A.5.3 - Přeprava'!C2" display="/"/>
    <hyperlink ref="A116" location="'A.6.1 - Práce na přejezdu'!C2" display="/"/>
    <hyperlink ref="A117" location="'A.6.2 - Práce SSZT'!C2" display="/"/>
    <hyperlink ref="A118" location="'A.6.3 - Přeprava'!C2" display="/"/>
    <hyperlink ref="A120" location="'A.7.1 - Práce na přejezdu'!C2" display="/"/>
    <hyperlink ref="A121" location="'A.7.2 - Práce SSZT'!C2" display="/"/>
    <hyperlink ref="A122" location="'A.7.3 - Přeprava'!C2" display="/"/>
    <hyperlink ref="A124" location="'A.8.1 - Práce na přejezdu'!C2" display="/"/>
    <hyperlink ref="A125" location="'A.8.2 - Přeprava'!C2" display="/"/>
    <hyperlink ref="A126" location="'A.9 - VON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116</v>
      </c>
    </row>
    <row r="3" s="1" customFormat="1" ht="6.96" customHeight="1">
      <c r="B3" s="142"/>
      <c r="C3" s="143"/>
      <c r="D3" s="143"/>
      <c r="E3" s="143"/>
      <c r="F3" s="143"/>
      <c r="G3" s="143"/>
      <c r="H3" s="143"/>
      <c r="I3" s="143"/>
      <c r="J3" s="143"/>
      <c r="K3" s="143"/>
      <c r="L3" s="16"/>
      <c r="AT3" s="13" t="s">
        <v>87</v>
      </c>
    </row>
    <row r="4" s="1" customFormat="1" ht="24.96" customHeight="1">
      <c r="B4" s="16"/>
      <c r="D4" s="144" t="s">
        <v>163</v>
      </c>
      <c r="L4" s="16"/>
      <c r="M4" s="145" t="s">
        <v>10</v>
      </c>
      <c r="AT4" s="13" t="s">
        <v>4</v>
      </c>
    </row>
    <row r="5" s="1" customFormat="1" ht="6.96" customHeight="1">
      <c r="B5" s="16"/>
      <c r="L5" s="16"/>
    </row>
    <row r="6" s="1" customFormat="1" ht="12" customHeight="1">
      <c r="B6" s="16"/>
      <c r="D6" s="146" t="s">
        <v>16</v>
      </c>
      <c r="L6" s="16"/>
    </row>
    <row r="7" s="1" customFormat="1" ht="16.5" customHeight="1">
      <c r="B7" s="16"/>
      <c r="E7" s="147" t="str">
        <f>'Rekapitulace stavby'!K6</f>
        <v>Oprava přejezdů v obvodu ST Karlovy Vary 2023-24</v>
      </c>
      <c r="F7" s="146"/>
      <c r="G7" s="146"/>
      <c r="H7" s="146"/>
      <c r="L7" s="16"/>
    </row>
    <row r="8" s="1" customFormat="1" ht="12" customHeight="1">
      <c r="B8" s="16"/>
      <c r="D8" s="146" t="s">
        <v>164</v>
      </c>
      <c r="L8" s="16"/>
    </row>
    <row r="9" s="2" customFormat="1" ht="16.5" customHeight="1">
      <c r="A9" s="34"/>
      <c r="B9" s="40"/>
      <c r="C9" s="34"/>
      <c r="D9" s="34"/>
      <c r="E9" s="147" t="s">
        <v>522</v>
      </c>
      <c r="F9" s="34"/>
      <c r="G9" s="34"/>
      <c r="H9" s="34"/>
      <c r="I9" s="34"/>
      <c r="J9" s="34"/>
      <c r="K9" s="34"/>
      <c r="L9" s="5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 ht="12" customHeight="1">
      <c r="A10" s="34"/>
      <c r="B10" s="40"/>
      <c r="C10" s="34"/>
      <c r="D10" s="146" t="s">
        <v>166</v>
      </c>
      <c r="E10" s="34"/>
      <c r="F10" s="34"/>
      <c r="G10" s="34"/>
      <c r="H10" s="34"/>
      <c r="I10" s="34"/>
      <c r="J10" s="34"/>
      <c r="K10" s="34"/>
      <c r="L10" s="5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6.5" customHeight="1">
      <c r="A11" s="34"/>
      <c r="B11" s="40"/>
      <c r="C11" s="34"/>
      <c r="D11" s="34"/>
      <c r="E11" s="148" t="s">
        <v>635</v>
      </c>
      <c r="F11" s="34"/>
      <c r="G11" s="34"/>
      <c r="H11" s="34"/>
      <c r="I11" s="34"/>
      <c r="J11" s="34"/>
      <c r="K11" s="34"/>
      <c r="L11" s="5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>
      <c r="A12" s="34"/>
      <c r="B12" s="40"/>
      <c r="C12" s="34"/>
      <c r="D12" s="34"/>
      <c r="E12" s="34"/>
      <c r="F12" s="34"/>
      <c r="G12" s="34"/>
      <c r="H12" s="34"/>
      <c r="I12" s="34"/>
      <c r="J12" s="34"/>
      <c r="K12" s="34"/>
      <c r="L12" s="5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2" customHeight="1">
      <c r="A13" s="34"/>
      <c r="B13" s="40"/>
      <c r="C13" s="34"/>
      <c r="D13" s="146" t="s">
        <v>18</v>
      </c>
      <c r="E13" s="34"/>
      <c r="F13" s="137" t="s">
        <v>1</v>
      </c>
      <c r="G13" s="34"/>
      <c r="H13" s="34"/>
      <c r="I13" s="146" t="s">
        <v>19</v>
      </c>
      <c r="J13" s="137" t="s">
        <v>1</v>
      </c>
      <c r="K13" s="34"/>
      <c r="L13" s="5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40"/>
      <c r="C14" s="34"/>
      <c r="D14" s="146" t="s">
        <v>20</v>
      </c>
      <c r="E14" s="34"/>
      <c r="F14" s="137" t="s">
        <v>21</v>
      </c>
      <c r="G14" s="34"/>
      <c r="H14" s="34"/>
      <c r="I14" s="146" t="s">
        <v>22</v>
      </c>
      <c r="J14" s="149" t="str">
        <f>'Rekapitulace stavby'!AN8</f>
        <v>1. 2. 2023</v>
      </c>
      <c r="K14" s="34"/>
      <c r="L14" s="5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0.8" customHeight="1">
      <c r="A15" s="34"/>
      <c r="B15" s="40"/>
      <c r="C15" s="34"/>
      <c r="D15" s="34"/>
      <c r="E15" s="34"/>
      <c r="F15" s="34"/>
      <c r="G15" s="34"/>
      <c r="H15" s="34"/>
      <c r="I15" s="34"/>
      <c r="J15" s="34"/>
      <c r="K15" s="34"/>
      <c r="L15" s="5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12" customHeight="1">
      <c r="A16" s="34"/>
      <c r="B16" s="40"/>
      <c r="C16" s="34"/>
      <c r="D16" s="146" t="s">
        <v>24</v>
      </c>
      <c r="E16" s="34"/>
      <c r="F16" s="34"/>
      <c r="G16" s="34"/>
      <c r="H16" s="34"/>
      <c r="I16" s="146" t="s">
        <v>25</v>
      </c>
      <c r="J16" s="137" t="s">
        <v>26</v>
      </c>
      <c r="K16" s="34"/>
      <c r="L16" s="5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8" customHeight="1">
      <c r="A17" s="34"/>
      <c r="B17" s="40"/>
      <c r="C17" s="34"/>
      <c r="D17" s="34"/>
      <c r="E17" s="137" t="s">
        <v>27</v>
      </c>
      <c r="F17" s="34"/>
      <c r="G17" s="34"/>
      <c r="H17" s="34"/>
      <c r="I17" s="146" t="s">
        <v>28</v>
      </c>
      <c r="J17" s="137" t="s">
        <v>29</v>
      </c>
      <c r="K17" s="34"/>
      <c r="L17" s="5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6.96" customHeight="1">
      <c r="A18" s="34"/>
      <c r="B18" s="40"/>
      <c r="C18" s="34"/>
      <c r="D18" s="34"/>
      <c r="E18" s="34"/>
      <c r="F18" s="34"/>
      <c r="G18" s="34"/>
      <c r="H18" s="34"/>
      <c r="I18" s="34"/>
      <c r="J18" s="34"/>
      <c r="K18" s="34"/>
      <c r="L18" s="5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12" customHeight="1">
      <c r="A19" s="34"/>
      <c r="B19" s="40"/>
      <c r="C19" s="34"/>
      <c r="D19" s="146" t="s">
        <v>30</v>
      </c>
      <c r="E19" s="34"/>
      <c r="F19" s="34"/>
      <c r="G19" s="34"/>
      <c r="H19" s="34"/>
      <c r="I19" s="146" t="s">
        <v>25</v>
      </c>
      <c r="J19" s="29" t="str">
        <f>'Rekapitulace stavby'!AN13</f>
        <v>Vyplň údaj</v>
      </c>
      <c r="K19" s="34"/>
      <c r="L19" s="5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8" customHeight="1">
      <c r="A20" s="34"/>
      <c r="B20" s="40"/>
      <c r="C20" s="34"/>
      <c r="D20" s="34"/>
      <c r="E20" s="29" t="str">
        <f>'Rekapitulace stavby'!E14</f>
        <v>Vyplň údaj</v>
      </c>
      <c r="F20" s="137"/>
      <c r="G20" s="137"/>
      <c r="H20" s="137"/>
      <c r="I20" s="146" t="s">
        <v>28</v>
      </c>
      <c r="J20" s="29" t="str">
        <f>'Rekapitulace stavby'!AN14</f>
        <v>Vyplň údaj</v>
      </c>
      <c r="K20" s="34"/>
      <c r="L20" s="5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6.96" customHeight="1">
      <c r="A21" s="34"/>
      <c r="B21" s="40"/>
      <c r="C21" s="34"/>
      <c r="D21" s="34"/>
      <c r="E21" s="34"/>
      <c r="F21" s="34"/>
      <c r="G21" s="34"/>
      <c r="H21" s="34"/>
      <c r="I21" s="34"/>
      <c r="J21" s="34"/>
      <c r="K21" s="34"/>
      <c r="L21" s="5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12" customHeight="1">
      <c r="A22" s="34"/>
      <c r="B22" s="40"/>
      <c r="C22" s="34"/>
      <c r="D22" s="146" t="s">
        <v>32</v>
      </c>
      <c r="E22" s="34"/>
      <c r="F22" s="34"/>
      <c r="G22" s="34"/>
      <c r="H22" s="34"/>
      <c r="I22" s="146" t="s">
        <v>25</v>
      </c>
      <c r="J22" s="137" t="str">
        <f>IF('Rekapitulace stavby'!AN16="","",'Rekapitulace stavby'!AN16)</f>
        <v/>
      </c>
      <c r="K22" s="34"/>
      <c r="L22" s="5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8" customHeight="1">
      <c r="A23" s="34"/>
      <c r="B23" s="40"/>
      <c r="C23" s="34"/>
      <c r="D23" s="34"/>
      <c r="E23" s="137" t="str">
        <f>IF('Rekapitulace stavby'!E17="","",'Rekapitulace stavby'!E17)</f>
        <v xml:space="preserve"> </v>
      </c>
      <c r="F23" s="34"/>
      <c r="G23" s="34"/>
      <c r="H23" s="34"/>
      <c r="I23" s="146" t="s">
        <v>28</v>
      </c>
      <c r="J23" s="137" t="str">
        <f>IF('Rekapitulace stavby'!AN17="","",'Rekapitulace stavby'!AN17)</f>
        <v/>
      </c>
      <c r="K23" s="34"/>
      <c r="L23" s="5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6.96" customHeight="1">
      <c r="A24" s="34"/>
      <c r="B24" s="40"/>
      <c r="C24" s="34"/>
      <c r="D24" s="34"/>
      <c r="E24" s="34"/>
      <c r="F24" s="34"/>
      <c r="G24" s="34"/>
      <c r="H24" s="34"/>
      <c r="I24" s="34"/>
      <c r="J24" s="34"/>
      <c r="K24" s="34"/>
      <c r="L24" s="5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12" customHeight="1">
      <c r="A25" s="34"/>
      <c r="B25" s="40"/>
      <c r="C25" s="34"/>
      <c r="D25" s="146" t="s">
        <v>35</v>
      </c>
      <c r="E25" s="34"/>
      <c r="F25" s="34"/>
      <c r="G25" s="34"/>
      <c r="H25" s="34"/>
      <c r="I25" s="146" t="s">
        <v>25</v>
      </c>
      <c r="J25" s="137" t="s">
        <v>1</v>
      </c>
      <c r="K25" s="34"/>
      <c r="L25" s="5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8" customHeight="1">
      <c r="A26" s="34"/>
      <c r="B26" s="40"/>
      <c r="C26" s="34"/>
      <c r="D26" s="34"/>
      <c r="E26" s="137" t="s">
        <v>36</v>
      </c>
      <c r="F26" s="34"/>
      <c r="G26" s="34"/>
      <c r="H26" s="34"/>
      <c r="I26" s="146" t="s">
        <v>28</v>
      </c>
      <c r="J26" s="137" t="s">
        <v>1</v>
      </c>
      <c r="K26" s="34"/>
      <c r="L26" s="5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2" customFormat="1" ht="6.96" customHeight="1">
      <c r="A27" s="34"/>
      <c r="B27" s="40"/>
      <c r="C27" s="34"/>
      <c r="D27" s="34"/>
      <c r="E27" s="34"/>
      <c r="F27" s="34"/>
      <c r="G27" s="34"/>
      <c r="H27" s="34"/>
      <c r="I27" s="34"/>
      <c r="J27" s="34"/>
      <c r="K27" s="34"/>
      <c r="L27" s="59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="2" customFormat="1" ht="12" customHeight="1">
      <c r="A28" s="34"/>
      <c r="B28" s="40"/>
      <c r="C28" s="34"/>
      <c r="D28" s="146" t="s">
        <v>37</v>
      </c>
      <c r="E28" s="34"/>
      <c r="F28" s="34"/>
      <c r="G28" s="34"/>
      <c r="H28" s="34"/>
      <c r="I28" s="34"/>
      <c r="J28" s="34"/>
      <c r="K28" s="34"/>
      <c r="L28" s="5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8" customFormat="1" ht="16.5" customHeight="1">
      <c r="A29" s="150"/>
      <c r="B29" s="151"/>
      <c r="C29" s="150"/>
      <c r="D29" s="150"/>
      <c r="E29" s="152" t="s">
        <v>1</v>
      </c>
      <c r="F29" s="152"/>
      <c r="G29" s="152"/>
      <c r="H29" s="152"/>
      <c r="I29" s="150"/>
      <c r="J29" s="150"/>
      <c r="K29" s="150"/>
      <c r="L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="2" customFormat="1" ht="6.96" customHeight="1">
      <c r="A30" s="34"/>
      <c r="B30" s="40"/>
      <c r="C30" s="34"/>
      <c r="D30" s="34"/>
      <c r="E30" s="34"/>
      <c r="F30" s="34"/>
      <c r="G30" s="34"/>
      <c r="H30" s="34"/>
      <c r="I30" s="34"/>
      <c r="J30" s="34"/>
      <c r="K30" s="34"/>
      <c r="L30" s="5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40"/>
      <c r="C31" s="34"/>
      <c r="D31" s="154"/>
      <c r="E31" s="154"/>
      <c r="F31" s="154"/>
      <c r="G31" s="154"/>
      <c r="H31" s="154"/>
      <c r="I31" s="154"/>
      <c r="J31" s="154"/>
      <c r="K31" s="154"/>
      <c r="L31" s="5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25.44" customHeight="1">
      <c r="A32" s="34"/>
      <c r="B32" s="40"/>
      <c r="C32" s="34"/>
      <c r="D32" s="155" t="s">
        <v>38</v>
      </c>
      <c r="E32" s="34"/>
      <c r="F32" s="34"/>
      <c r="G32" s="34"/>
      <c r="H32" s="34"/>
      <c r="I32" s="34"/>
      <c r="J32" s="156">
        <f>ROUND(J120, 2)</f>
        <v>0</v>
      </c>
      <c r="K32" s="34"/>
      <c r="L32" s="5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6.96" customHeight="1">
      <c r="A33" s="34"/>
      <c r="B33" s="40"/>
      <c r="C33" s="34"/>
      <c r="D33" s="154"/>
      <c r="E33" s="154"/>
      <c r="F33" s="154"/>
      <c r="G33" s="154"/>
      <c r="H33" s="154"/>
      <c r="I33" s="154"/>
      <c r="J33" s="154"/>
      <c r="K33" s="154"/>
      <c r="L33" s="5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40"/>
      <c r="C34" s="34"/>
      <c r="D34" s="34"/>
      <c r="E34" s="34"/>
      <c r="F34" s="157" t="s">
        <v>40</v>
      </c>
      <c r="G34" s="34"/>
      <c r="H34" s="34"/>
      <c r="I34" s="157" t="s">
        <v>39</v>
      </c>
      <c r="J34" s="157" t="s">
        <v>41</v>
      </c>
      <c r="K34" s="34"/>
      <c r="L34" s="5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="2" customFormat="1" ht="14.4" customHeight="1">
      <c r="A35" s="34"/>
      <c r="B35" s="40"/>
      <c r="C35" s="34"/>
      <c r="D35" s="158" t="s">
        <v>42</v>
      </c>
      <c r="E35" s="146" t="s">
        <v>43</v>
      </c>
      <c r="F35" s="159">
        <f>ROUND((SUM(BE120:BE133)),  2)</f>
        <v>0</v>
      </c>
      <c r="G35" s="34"/>
      <c r="H35" s="34"/>
      <c r="I35" s="160">
        <v>0.20999999999999999</v>
      </c>
      <c r="J35" s="159">
        <f>ROUND(((SUM(BE120:BE133))*I35),  2)</f>
        <v>0</v>
      </c>
      <c r="K35" s="34"/>
      <c r="L35" s="5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14.4" customHeight="1">
      <c r="A36" s="34"/>
      <c r="B36" s="40"/>
      <c r="C36" s="34"/>
      <c r="D36" s="34"/>
      <c r="E36" s="146" t="s">
        <v>44</v>
      </c>
      <c r="F36" s="159">
        <f>ROUND((SUM(BF120:BF133)),  2)</f>
        <v>0</v>
      </c>
      <c r="G36" s="34"/>
      <c r="H36" s="34"/>
      <c r="I36" s="160">
        <v>0.14999999999999999</v>
      </c>
      <c r="J36" s="159">
        <f>ROUND(((SUM(BF120:BF133))*I36),  2)</f>
        <v>0</v>
      </c>
      <c r="K36" s="34"/>
      <c r="L36" s="5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46" t="s">
        <v>45</v>
      </c>
      <c r="F37" s="159">
        <f>ROUND((SUM(BG120:BG133)),  2)</f>
        <v>0</v>
      </c>
      <c r="G37" s="34"/>
      <c r="H37" s="34"/>
      <c r="I37" s="160">
        <v>0.20999999999999999</v>
      </c>
      <c r="J37" s="159">
        <f>0</f>
        <v>0</v>
      </c>
      <c r="K37" s="34"/>
      <c r="L37" s="5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14.4" customHeight="1">
      <c r="A38" s="34"/>
      <c r="B38" s="40"/>
      <c r="C38" s="34"/>
      <c r="D38" s="34"/>
      <c r="E38" s="146" t="s">
        <v>46</v>
      </c>
      <c r="F38" s="159">
        <f>ROUND((SUM(BH120:BH133)),  2)</f>
        <v>0</v>
      </c>
      <c r="G38" s="34"/>
      <c r="H38" s="34"/>
      <c r="I38" s="160">
        <v>0.14999999999999999</v>
      </c>
      <c r="J38" s="159">
        <f>0</f>
        <v>0</v>
      </c>
      <c r="K38" s="34"/>
      <c r="L38" s="5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14.4" customHeight="1">
      <c r="A39" s="34"/>
      <c r="B39" s="40"/>
      <c r="C39" s="34"/>
      <c r="D39" s="34"/>
      <c r="E39" s="146" t="s">
        <v>47</v>
      </c>
      <c r="F39" s="159">
        <f>ROUND((SUM(BI120:BI133)),  2)</f>
        <v>0</v>
      </c>
      <c r="G39" s="34"/>
      <c r="H39" s="34"/>
      <c r="I39" s="160">
        <v>0</v>
      </c>
      <c r="J39" s="159">
        <f>0</f>
        <v>0</v>
      </c>
      <c r="K39" s="34"/>
      <c r="L39" s="5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6.96" customHeight="1">
      <c r="A40" s="34"/>
      <c r="B40" s="40"/>
      <c r="C40" s="34"/>
      <c r="D40" s="34"/>
      <c r="E40" s="34"/>
      <c r="F40" s="34"/>
      <c r="G40" s="34"/>
      <c r="H40" s="34"/>
      <c r="I40" s="34"/>
      <c r="J40" s="34"/>
      <c r="K40" s="34"/>
      <c r="L40" s="5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2" customFormat="1" ht="25.44" customHeight="1">
      <c r="A41" s="34"/>
      <c r="B41" s="40"/>
      <c r="C41" s="161"/>
      <c r="D41" s="162" t="s">
        <v>48</v>
      </c>
      <c r="E41" s="163"/>
      <c r="F41" s="163"/>
      <c r="G41" s="164" t="s">
        <v>49</v>
      </c>
      <c r="H41" s="165" t="s">
        <v>50</v>
      </c>
      <c r="I41" s="163"/>
      <c r="J41" s="166">
        <f>SUM(J32:J39)</f>
        <v>0</v>
      </c>
      <c r="K41" s="167"/>
      <c r="L41" s="59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="2" customFormat="1" ht="14.4" customHeight="1">
      <c r="A42" s="34"/>
      <c r="B42" s="40"/>
      <c r="C42" s="34"/>
      <c r="D42" s="34"/>
      <c r="E42" s="34"/>
      <c r="F42" s="34"/>
      <c r="G42" s="34"/>
      <c r="H42" s="34"/>
      <c r="I42" s="34"/>
      <c r="J42" s="34"/>
      <c r="K42" s="34"/>
      <c r="L42" s="59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="1" customFormat="1" ht="14.4" customHeight="1">
      <c r="B43" s="16"/>
      <c r="L43" s="16"/>
    </row>
    <row r="44" s="1" customFormat="1" ht="14.4" customHeight="1">
      <c r="B44" s="16"/>
      <c r="L44" s="16"/>
    </row>
    <row r="45" s="1" customFormat="1" ht="14.4" customHeight="1">
      <c r="B45" s="16"/>
      <c r="L45" s="16"/>
    </row>
    <row r="46" s="1" customFormat="1" ht="14.4" customHeight="1">
      <c r="B46" s="16"/>
      <c r="L46" s="16"/>
    </row>
    <row r="47" s="1" customFormat="1" ht="14.4" customHeight="1">
      <c r="B47" s="16"/>
      <c r="L47" s="16"/>
    </row>
    <row r="48" s="1" customFormat="1" ht="14.4" customHeight="1">
      <c r="B48" s="16"/>
      <c r="L48" s="16"/>
    </row>
    <row r="49" s="1" customFormat="1" ht="14.4" customHeight="1">
      <c r="B49" s="16"/>
      <c r="L49" s="16"/>
    </row>
    <row r="50" s="2" customFormat="1" ht="14.4" customHeight="1">
      <c r="B50" s="59"/>
      <c r="D50" s="168" t="s">
        <v>51</v>
      </c>
      <c r="E50" s="169"/>
      <c r="F50" s="169"/>
      <c r="G50" s="168" t="s">
        <v>52</v>
      </c>
      <c r="H50" s="169"/>
      <c r="I50" s="169"/>
      <c r="J50" s="169"/>
      <c r="K50" s="169"/>
      <c r="L50" s="59"/>
    </row>
    <row r="51">
      <c r="B51" s="16"/>
      <c r="L51" s="16"/>
    </row>
    <row r="52">
      <c r="B52" s="16"/>
      <c r="L52" s="16"/>
    </row>
    <row r="53">
      <c r="B53" s="16"/>
      <c r="L53" s="16"/>
    </row>
    <row r="54">
      <c r="B54" s="16"/>
      <c r="L54" s="16"/>
    </row>
    <row r="55">
      <c r="B55" s="16"/>
      <c r="L55" s="16"/>
    </row>
    <row r="56">
      <c r="B56" s="16"/>
      <c r="L56" s="16"/>
    </row>
    <row r="57">
      <c r="B57" s="16"/>
      <c r="L57" s="16"/>
    </row>
    <row r="58">
      <c r="B58" s="16"/>
      <c r="L58" s="16"/>
    </row>
    <row r="59">
      <c r="B59" s="16"/>
      <c r="L59" s="16"/>
    </row>
    <row r="60">
      <c r="B60" s="16"/>
      <c r="L60" s="16"/>
    </row>
    <row r="61" s="2" customFormat="1">
      <c r="A61" s="34"/>
      <c r="B61" s="40"/>
      <c r="C61" s="34"/>
      <c r="D61" s="170" t="s">
        <v>53</v>
      </c>
      <c r="E61" s="171"/>
      <c r="F61" s="172" t="s">
        <v>54</v>
      </c>
      <c r="G61" s="170" t="s">
        <v>53</v>
      </c>
      <c r="H61" s="171"/>
      <c r="I61" s="171"/>
      <c r="J61" s="173" t="s">
        <v>54</v>
      </c>
      <c r="K61" s="171"/>
      <c r="L61" s="59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6"/>
      <c r="L62" s="16"/>
    </row>
    <row r="63">
      <c r="B63" s="16"/>
      <c r="L63" s="16"/>
    </row>
    <row r="64">
      <c r="B64" s="16"/>
      <c r="L64" s="16"/>
    </row>
    <row r="65" s="2" customFormat="1">
      <c r="A65" s="34"/>
      <c r="B65" s="40"/>
      <c r="C65" s="34"/>
      <c r="D65" s="168" t="s">
        <v>55</v>
      </c>
      <c r="E65" s="174"/>
      <c r="F65" s="174"/>
      <c r="G65" s="168" t="s">
        <v>56</v>
      </c>
      <c r="H65" s="174"/>
      <c r="I65" s="174"/>
      <c r="J65" s="174"/>
      <c r="K65" s="174"/>
      <c r="L65" s="59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6"/>
      <c r="L66" s="16"/>
    </row>
    <row r="67">
      <c r="B67" s="16"/>
      <c r="L67" s="16"/>
    </row>
    <row r="68">
      <c r="B68" s="16"/>
      <c r="L68" s="16"/>
    </row>
    <row r="69">
      <c r="B69" s="16"/>
      <c r="L69" s="16"/>
    </row>
    <row r="70">
      <c r="B70" s="16"/>
      <c r="L70" s="16"/>
    </row>
    <row r="71">
      <c r="B71" s="16"/>
      <c r="L71" s="16"/>
    </row>
    <row r="72">
      <c r="B72" s="16"/>
      <c r="L72" s="16"/>
    </row>
    <row r="73">
      <c r="B73" s="16"/>
      <c r="L73" s="16"/>
    </row>
    <row r="74">
      <c r="B74" s="16"/>
      <c r="L74" s="16"/>
    </row>
    <row r="75">
      <c r="B75" s="16"/>
      <c r="L75" s="16"/>
    </row>
    <row r="76" s="2" customFormat="1">
      <c r="A76" s="34"/>
      <c r="B76" s="40"/>
      <c r="C76" s="34"/>
      <c r="D76" s="170" t="s">
        <v>53</v>
      </c>
      <c r="E76" s="171"/>
      <c r="F76" s="172" t="s">
        <v>54</v>
      </c>
      <c r="G76" s="170" t="s">
        <v>53</v>
      </c>
      <c r="H76" s="171"/>
      <c r="I76" s="171"/>
      <c r="J76" s="173" t="s">
        <v>54</v>
      </c>
      <c r="K76" s="171"/>
      <c r="L76" s="5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175"/>
      <c r="C77" s="176"/>
      <c r="D77" s="176"/>
      <c r="E77" s="176"/>
      <c r="F77" s="176"/>
      <c r="G77" s="176"/>
      <c r="H77" s="176"/>
      <c r="I77" s="176"/>
      <c r="J77" s="176"/>
      <c r="K77" s="176"/>
      <c r="L77" s="5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177"/>
      <c r="C81" s="178"/>
      <c r="D81" s="178"/>
      <c r="E81" s="178"/>
      <c r="F81" s="178"/>
      <c r="G81" s="178"/>
      <c r="H81" s="178"/>
      <c r="I81" s="178"/>
      <c r="J81" s="178"/>
      <c r="K81" s="178"/>
      <c r="L81" s="59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168</v>
      </c>
      <c r="D82" s="36"/>
      <c r="E82" s="36"/>
      <c r="F82" s="36"/>
      <c r="G82" s="36"/>
      <c r="H82" s="36"/>
      <c r="I82" s="36"/>
      <c r="J82" s="36"/>
      <c r="K82" s="36"/>
      <c r="L82" s="59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9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6"/>
      <c r="E84" s="36"/>
      <c r="F84" s="36"/>
      <c r="G84" s="36"/>
      <c r="H84" s="36"/>
      <c r="I84" s="36"/>
      <c r="J84" s="36"/>
      <c r="K84" s="36"/>
      <c r="L84" s="59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6"/>
      <c r="D85" s="36"/>
      <c r="E85" s="179" t="str">
        <f>E7</f>
        <v>Oprava přejezdů v obvodu ST Karlovy Vary 2023-24</v>
      </c>
      <c r="F85" s="28"/>
      <c r="G85" s="28"/>
      <c r="H85" s="28"/>
      <c r="I85" s="36"/>
      <c r="J85" s="36"/>
      <c r="K85" s="36"/>
      <c r="L85" s="59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1" customFormat="1" ht="12" customHeight="1">
      <c r="B86" s="17"/>
      <c r="C86" s="28" t="s">
        <v>164</v>
      </c>
      <c r="D86" s="18"/>
      <c r="E86" s="18"/>
      <c r="F86" s="18"/>
      <c r="G86" s="18"/>
      <c r="H86" s="18"/>
      <c r="I86" s="18"/>
      <c r="J86" s="18"/>
      <c r="K86" s="18"/>
      <c r="L86" s="16"/>
    </row>
    <row r="87" s="2" customFormat="1" ht="16.5" customHeight="1">
      <c r="A87" s="34"/>
      <c r="B87" s="35"/>
      <c r="C87" s="36"/>
      <c r="D87" s="36"/>
      <c r="E87" s="179" t="s">
        <v>522</v>
      </c>
      <c r="F87" s="36"/>
      <c r="G87" s="36"/>
      <c r="H87" s="36"/>
      <c r="I87" s="36"/>
      <c r="J87" s="36"/>
      <c r="K87" s="36"/>
      <c r="L87" s="59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12" customHeight="1">
      <c r="A88" s="34"/>
      <c r="B88" s="35"/>
      <c r="C88" s="28" t="s">
        <v>166</v>
      </c>
      <c r="D88" s="36"/>
      <c r="E88" s="36"/>
      <c r="F88" s="36"/>
      <c r="G88" s="36"/>
      <c r="H88" s="36"/>
      <c r="I88" s="36"/>
      <c r="J88" s="36"/>
      <c r="K88" s="36"/>
      <c r="L88" s="59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6.5" customHeight="1">
      <c r="A89" s="34"/>
      <c r="B89" s="35"/>
      <c r="C89" s="36"/>
      <c r="D89" s="36"/>
      <c r="E89" s="72" t="str">
        <f>E11</f>
        <v>A.3.3 - Přeprava</v>
      </c>
      <c r="F89" s="36"/>
      <c r="G89" s="36"/>
      <c r="H89" s="36"/>
      <c r="I89" s="36"/>
      <c r="J89" s="36"/>
      <c r="K89" s="36"/>
      <c r="L89" s="59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9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2" customHeight="1">
      <c r="A91" s="34"/>
      <c r="B91" s="35"/>
      <c r="C91" s="28" t="s">
        <v>20</v>
      </c>
      <c r="D91" s="36"/>
      <c r="E91" s="36"/>
      <c r="F91" s="23" t="str">
        <f>F14</f>
        <v>ST Karlovy Vary</v>
      </c>
      <c r="G91" s="36"/>
      <c r="H91" s="36"/>
      <c r="I91" s="28" t="s">
        <v>22</v>
      </c>
      <c r="J91" s="75" t="str">
        <f>IF(J14="","",J14)</f>
        <v>1. 2. 2023</v>
      </c>
      <c r="K91" s="36"/>
      <c r="L91" s="59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6.96" customHeight="1">
      <c r="A92" s="34"/>
      <c r="B92" s="35"/>
      <c r="C92" s="36"/>
      <c r="D92" s="36"/>
      <c r="E92" s="36"/>
      <c r="F92" s="36"/>
      <c r="G92" s="36"/>
      <c r="H92" s="36"/>
      <c r="I92" s="36"/>
      <c r="J92" s="36"/>
      <c r="K92" s="36"/>
      <c r="L92" s="59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5.15" customHeight="1">
      <c r="A93" s="34"/>
      <c r="B93" s="35"/>
      <c r="C93" s="28" t="s">
        <v>24</v>
      </c>
      <c r="D93" s="36"/>
      <c r="E93" s="36"/>
      <c r="F93" s="23" t="str">
        <f>E17</f>
        <v>Správa železnic,s.o.;OŘ ÚNL - ST Karlovy Vary</v>
      </c>
      <c r="G93" s="36"/>
      <c r="H93" s="36"/>
      <c r="I93" s="28" t="s">
        <v>32</v>
      </c>
      <c r="J93" s="32" t="str">
        <f>E23</f>
        <v xml:space="preserve"> </v>
      </c>
      <c r="K93" s="36"/>
      <c r="L93" s="59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15.15" customHeight="1">
      <c r="A94" s="34"/>
      <c r="B94" s="35"/>
      <c r="C94" s="28" t="s">
        <v>30</v>
      </c>
      <c r="D94" s="36"/>
      <c r="E94" s="36"/>
      <c r="F94" s="23" t="str">
        <f>IF(E20="","",E20)</f>
        <v>Vyplň údaj</v>
      </c>
      <c r="G94" s="36"/>
      <c r="H94" s="36"/>
      <c r="I94" s="28" t="s">
        <v>35</v>
      </c>
      <c r="J94" s="32" t="str">
        <f>E26</f>
        <v>Pavlína Liprtová</v>
      </c>
      <c r="K94" s="36"/>
      <c r="L94" s="59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9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9.28" customHeight="1">
      <c r="A96" s="34"/>
      <c r="B96" s="35"/>
      <c r="C96" s="180" t="s">
        <v>169</v>
      </c>
      <c r="D96" s="181"/>
      <c r="E96" s="181"/>
      <c r="F96" s="181"/>
      <c r="G96" s="181"/>
      <c r="H96" s="181"/>
      <c r="I96" s="181"/>
      <c r="J96" s="182" t="s">
        <v>170</v>
      </c>
      <c r="K96" s="181"/>
      <c r="L96" s="59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="2" customFormat="1" ht="10.32" customHeight="1">
      <c r="A97" s="34"/>
      <c r="B97" s="35"/>
      <c r="C97" s="36"/>
      <c r="D97" s="36"/>
      <c r="E97" s="36"/>
      <c r="F97" s="36"/>
      <c r="G97" s="36"/>
      <c r="H97" s="36"/>
      <c r="I97" s="36"/>
      <c r="J97" s="36"/>
      <c r="K97" s="36"/>
      <c r="L97" s="59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="2" customFormat="1" ht="22.8" customHeight="1">
      <c r="A98" s="34"/>
      <c r="B98" s="35"/>
      <c r="C98" s="183" t="s">
        <v>171</v>
      </c>
      <c r="D98" s="36"/>
      <c r="E98" s="36"/>
      <c r="F98" s="36"/>
      <c r="G98" s="36"/>
      <c r="H98" s="36"/>
      <c r="I98" s="36"/>
      <c r="J98" s="106">
        <f>J120</f>
        <v>0</v>
      </c>
      <c r="K98" s="36"/>
      <c r="L98" s="59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3" t="s">
        <v>172</v>
      </c>
    </row>
    <row r="99" s="2" customFormat="1" ht="21.84" customHeight="1">
      <c r="A99" s="34"/>
      <c r="B99" s="35"/>
      <c r="C99" s="36"/>
      <c r="D99" s="36"/>
      <c r="E99" s="36"/>
      <c r="F99" s="36"/>
      <c r="G99" s="36"/>
      <c r="H99" s="36"/>
      <c r="I99" s="36"/>
      <c r="J99" s="36"/>
      <c r="K99" s="36"/>
      <c r="L99" s="59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="2" customFormat="1" ht="6.96" customHeight="1">
      <c r="A100" s="34"/>
      <c r="B100" s="62"/>
      <c r="C100" s="63"/>
      <c r="D100" s="63"/>
      <c r="E100" s="63"/>
      <c r="F100" s="63"/>
      <c r="G100" s="63"/>
      <c r="H100" s="63"/>
      <c r="I100" s="63"/>
      <c r="J100" s="63"/>
      <c r="K100" s="63"/>
      <c r="L100" s="59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4" s="2" customFormat="1" ht="6.96" customHeight="1">
      <c r="A104" s="34"/>
      <c r="B104" s="64"/>
      <c r="C104" s="65"/>
      <c r="D104" s="65"/>
      <c r="E104" s="65"/>
      <c r="F104" s="65"/>
      <c r="G104" s="65"/>
      <c r="H104" s="65"/>
      <c r="I104" s="65"/>
      <c r="J104" s="65"/>
      <c r="K104" s="65"/>
      <c r="L104" s="59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="2" customFormat="1" ht="24.96" customHeight="1">
      <c r="A105" s="34"/>
      <c r="B105" s="35"/>
      <c r="C105" s="19" t="s">
        <v>173</v>
      </c>
      <c r="D105" s="36"/>
      <c r="E105" s="36"/>
      <c r="F105" s="36"/>
      <c r="G105" s="36"/>
      <c r="H105" s="36"/>
      <c r="I105" s="36"/>
      <c r="J105" s="36"/>
      <c r="K105" s="36"/>
      <c r="L105" s="59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="2" customFormat="1" ht="6.96" customHeight="1">
      <c r="A106" s="34"/>
      <c r="B106" s="35"/>
      <c r="C106" s="36"/>
      <c r="D106" s="36"/>
      <c r="E106" s="36"/>
      <c r="F106" s="36"/>
      <c r="G106" s="36"/>
      <c r="H106" s="36"/>
      <c r="I106" s="36"/>
      <c r="J106" s="36"/>
      <c r="K106" s="36"/>
      <c r="L106" s="59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12" customHeight="1">
      <c r="A107" s="34"/>
      <c r="B107" s="35"/>
      <c r="C107" s="28" t="s">
        <v>16</v>
      </c>
      <c r="D107" s="36"/>
      <c r="E107" s="36"/>
      <c r="F107" s="36"/>
      <c r="G107" s="36"/>
      <c r="H107" s="36"/>
      <c r="I107" s="36"/>
      <c r="J107" s="36"/>
      <c r="K107" s="36"/>
      <c r="L107" s="59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16.5" customHeight="1">
      <c r="A108" s="34"/>
      <c r="B108" s="35"/>
      <c r="C108" s="36"/>
      <c r="D108" s="36"/>
      <c r="E108" s="179" t="str">
        <f>E7</f>
        <v>Oprava přejezdů v obvodu ST Karlovy Vary 2023-24</v>
      </c>
      <c r="F108" s="28"/>
      <c r="G108" s="28"/>
      <c r="H108" s="28"/>
      <c r="I108" s="36"/>
      <c r="J108" s="36"/>
      <c r="K108" s="36"/>
      <c r="L108" s="59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1" customFormat="1" ht="12" customHeight="1">
      <c r="B109" s="17"/>
      <c r="C109" s="28" t="s">
        <v>164</v>
      </c>
      <c r="D109" s="18"/>
      <c r="E109" s="18"/>
      <c r="F109" s="18"/>
      <c r="G109" s="18"/>
      <c r="H109" s="18"/>
      <c r="I109" s="18"/>
      <c r="J109" s="18"/>
      <c r="K109" s="18"/>
      <c r="L109" s="16"/>
    </row>
    <row r="110" s="2" customFormat="1" ht="16.5" customHeight="1">
      <c r="A110" s="34"/>
      <c r="B110" s="35"/>
      <c r="C110" s="36"/>
      <c r="D110" s="36"/>
      <c r="E110" s="179" t="s">
        <v>522</v>
      </c>
      <c r="F110" s="36"/>
      <c r="G110" s="36"/>
      <c r="H110" s="36"/>
      <c r="I110" s="36"/>
      <c r="J110" s="36"/>
      <c r="K110" s="36"/>
      <c r="L110" s="59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2" customHeight="1">
      <c r="A111" s="34"/>
      <c r="B111" s="35"/>
      <c r="C111" s="28" t="s">
        <v>166</v>
      </c>
      <c r="D111" s="36"/>
      <c r="E111" s="36"/>
      <c r="F111" s="36"/>
      <c r="G111" s="36"/>
      <c r="H111" s="36"/>
      <c r="I111" s="36"/>
      <c r="J111" s="36"/>
      <c r="K111" s="36"/>
      <c r="L111" s="59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6.5" customHeight="1">
      <c r="A112" s="34"/>
      <c r="B112" s="35"/>
      <c r="C112" s="36"/>
      <c r="D112" s="36"/>
      <c r="E112" s="72" t="str">
        <f>E11</f>
        <v>A.3.3 - Přeprava</v>
      </c>
      <c r="F112" s="36"/>
      <c r="G112" s="36"/>
      <c r="H112" s="36"/>
      <c r="I112" s="36"/>
      <c r="J112" s="36"/>
      <c r="K112" s="36"/>
      <c r="L112" s="59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6.96" customHeight="1">
      <c r="A113" s="34"/>
      <c r="B113" s="35"/>
      <c r="C113" s="36"/>
      <c r="D113" s="36"/>
      <c r="E113" s="36"/>
      <c r="F113" s="36"/>
      <c r="G113" s="36"/>
      <c r="H113" s="36"/>
      <c r="I113" s="36"/>
      <c r="J113" s="36"/>
      <c r="K113" s="36"/>
      <c r="L113" s="59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2" customHeight="1">
      <c r="A114" s="34"/>
      <c r="B114" s="35"/>
      <c r="C114" s="28" t="s">
        <v>20</v>
      </c>
      <c r="D114" s="36"/>
      <c r="E114" s="36"/>
      <c r="F114" s="23" t="str">
        <f>F14</f>
        <v>ST Karlovy Vary</v>
      </c>
      <c r="G114" s="36"/>
      <c r="H114" s="36"/>
      <c r="I114" s="28" t="s">
        <v>22</v>
      </c>
      <c r="J114" s="75" t="str">
        <f>IF(J14="","",J14)</f>
        <v>1. 2. 2023</v>
      </c>
      <c r="K114" s="36"/>
      <c r="L114" s="59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6.96" customHeight="1">
      <c r="A115" s="34"/>
      <c r="B115" s="35"/>
      <c r="C115" s="36"/>
      <c r="D115" s="36"/>
      <c r="E115" s="36"/>
      <c r="F115" s="36"/>
      <c r="G115" s="36"/>
      <c r="H115" s="36"/>
      <c r="I115" s="36"/>
      <c r="J115" s="36"/>
      <c r="K115" s="36"/>
      <c r="L115" s="59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5.15" customHeight="1">
      <c r="A116" s="34"/>
      <c r="B116" s="35"/>
      <c r="C116" s="28" t="s">
        <v>24</v>
      </c>
      <c r="D116" s="36"/>
      <c r="E116" s="36"/>
      <c r="F116" s="23" t="str">
        <f>E17</f>
        <v>Správa železnic,s.o.;OŘ ÚNL - ST Karlovy Vary</v>
      </c>
      <c r="G116" s="36"/>
      <c r="H116" s="36"/>
      <c r="I116" s="28" t="s">
        <v>32</v>
      </c>
      <c r="J116" s="32" t="str">
        <f>E23</f>
        <v xml:space="preserve"> </v>
      </c>
      <c r="K116" s="36"/>
      <c r="L116" s="59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5.15" customHeight="1">
      <c r="A117" s="34"/>
      <c r="B117" s="35"/>
      <c r="C117" s="28" t="s">
        <v>30</v>
      </c>
      <c r="D117" s="36"/>
      <c r="E117" s="36"/>
      <c r="F117" s="23" t="str">
        <f>IF(E20="","",E20)</f>
        <v>Vyplň údaj</v>
      </c>
      <c r="G117" s="36"/>
      <c r="H117" s="36"/>
      <c r="I117" s="28" t="s">
        <v>35</v>
      </c>
      <c r="J117" s="32" t="str">
        <f>E26</f>
        <v>Pavlína Liprtová</v>
      </c>
      <c r="K117" s="36"/>
      <c r="L117" s="59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0.32" customHeight="1">
      <c r="A118" s="34"/>
      <c r="B118" s="35"/>
      <c r="C118" s="36"/>
      <c r="D118" s="36"/>
      <c r="E118" s="36"/>
      <c r="F118" s="36"/>
      <c r="G118" s="36"/>
      <c r="H118" s="36"/>
      <c r="I118" s="36"/>
      <c r="J118" s="36"/>
      <c r="K118" s="36"/>
      <c r="L118" s="59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9" customFormat="1" ht="29.28" customHeight="1">
      <c r="A119" s="184"/>
      <c r="B119" s="185"/>
      <c r="C119" s="186" t="s">
        <v>174</v>
      </c>
      <c r="D119" s="187" t="s">
        <v>63</v>
      </c>
      <c r="E119" s="187" t="s">
        <v>59</v>
      </c>
      <c r="F119" s="187" t="s">
        <v>60</v>
      </c>
      <c r="G119" s="187" t="s">
        <v>175</v>
      </c>
      <c r="H119" s="187" t="s">
        <v>176</v>
      </c>
      <c r="I119" s="187" t="s">
        <v>177</v>
      </c>
      <c r="J119" s="187" t="s">
        <v>170</v>
      </c>
      <c r="K119" s="188" t="s">
        <v>178</v>
      </c>
      <c r="L119" s="189"/>
      <c r="M119" s="96" t="s">
        <v>1</v>
      </c>
      <c r="N119" s="97" t="s">
        <v>42</v>
      </c>
      <c r="O119" s="97" t="s">
        <v>179</v>
      </c>
      <c r="P119" s="97" t="s">
        <v>180</v>
      </c>
      <c r="Q119" s="97" t="s">
        <v>181</v>
      </c>
      <c r="R119" s="97" t="s">
        <v>182</v>
      </c>
      <c r="S119" s="97" t="s">
        <v>183</v>
      </c>
      <c r="T119" s="98" t="s">
        <v>184</v>
      </c>
      <c r="U119" s="184"/>
      <c r="V119" s="184"/>
      <c r="W119" s="184"/>
      <c r="X119" s="184"/>
      <c r="Y119" s="184"/>
      <c r="Z119" s="184"/>
      <c r="AA119" s="184"/>
      <c r="AB119" s="184"/>
      <c r="AC119" s="184"/>
      <c r="AD119" s="184"/>
      <c r="AE119" s="184"/>
    </row>
    <row r="120" s="2" customFormat="1" ht="22.8" customHeight="1">
      <c r="A120" s="34"/>
      <c r="B120" s="35"/>
      <c r="C120" s="103" t="s">
        <v>185</v>
      </c>
      <c r="D120" s="36"/>
      <c r="E120" s="36"/>
      <c r="F120" s="36"/>
      <c r="G120" s="36"/>
      <c r="H120" s="36"/>
      <c r="I120" s="36"/>
      <c r="J120" s="190">
        <f>BK120</f>
        <v>0</v>
      </c>
      <c r="K120" s="36"/>
      <c r="L120" s="40"/>
      <c r="M120" s="99"/>
      <c r="N120" s="191"/>
      <c r="O120" s="100"/>
      <c r="P120" s="192">
        <f>SUM(P121:P133)</f>
        <v>0</v>
      </c>
      <c r="Q120" s="100"/>
      <c r="R120" s="192">
        <f>SUM(R121:R133)</f>
        <v>0</v>
      </c>
      <c r="S120" s="100"/>
      <c r="T120" s="193">
        <f>SUM(T121:T133)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3" t="s">
        <v>77</v>
      </c>
      <c r="AU120" s="13" t="s">
        <v>172</v>
      </c>
      <c r="BK120" s="194">
        <f>SUM(BK121:BK133)</f>
        <v>0</v>
      </c>
    </row>
    <row r="121" s="2" customFormat="1" ht="101.25" customHeight="1">
      <c r="A121" s="34"/>
      <c r="B121" s="35"/>
      <c r="C121" s="195" t="s">
        <v>85</v>
      </c>
      <c r="D121" s="195" t="s">
        <v>186</v>
      </c>
      <c r="E121" s="196" t="s">
        <v>367</v>
      </c>
      <c r="F121" s="197" t="s">
        <v>509</v>
      </c>
      <c r="G121" s="198" t="s">
        <v>287</v>
      </c>
      <c r="H121" s="199">
        <v>181.029</v>
      </c>
      <c r="I121" s="200"/>
      <c r="J121" s="201">
        <f>ROUND(I121*H121,2)</f>
        <v>0</v>
      </c>
      <c r="K121" s="197" t="s">
        <v>190</v>
      </c>
      <c r="L121" s="40"/>
      <c r="M121" s="202" t="s">
        <v>1</v>
      </c>
      <c r="N121" s="203" t="s">
        <v>43</v>
      </c>
      <c r="O121" s="87"/>
      <c r="P121" s="204">
        <f>O121*H121</f>
        <v>0</v>
      </c>
      <c r="Q121" s="204">
        <v>0</v>
      </c>
      <c r="R121" s="204">
        <f>Q121*H121</f>
        <v>0</v>
      </c>
      <c r="S121" s="204">
        <v>0</v>
      </c>
      <c r="T121" s="205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206" t="s">
        <v>288</v>
      </c>
      <c r="AT121" s="206" t="s">
        <v>186</v>
      </c>
      <c r="AU121" s="206" t="s">
        <v>78</v>
      </c>
      <c r="AY121" s="13" t="s">
        <v>192</v>
      </c>
      <c r="BE121" s="207">
        <f>IF(N121="základní",J121,0)</f>
        <v>0</v>
      </c>
      <c r="BF121" s="207">
        <f>IF(N121="snížená",J121,0)</f>
        <v>0</v>
      </c>
      <c r="BG121" s="207">
        <f>IF(N121="zákl. přenesená",J121,0)</f>
        <v>0</v>
      </c>
      <c r="BH121" s="207">
        <f>IF(N121="sníž. přenesená",J121,0)</f>
        <v>0</v>
      </c>
      <c r="BI121" s="207">
        <f>IF(N121="nulová",J121,0)</f>
        <v>0</v>
      </c>
      <c r="BJ121" s="13" t="s">
        <v>85</v>
      </c>
      <c r="BK121" s="207">
        <f>ROUND(I121*H121,2)</f>
        <v>0</v>
      </c>
      <c r="BL121" s="13" t="s">
        <v>288</v>
      </c>
      <c r="BM121" s="206" t="s">
        <v>636</v>
      </c>
    </row>
    <row r="122" s="2" customFormat="1">
      <c r="A122" s="34"/>
      <c r="B122" s="35"/>
      <c r="C122" s="36"/>
      <c r="D122" s="210" t="s">
        <v>238</v>
      </c>
      <c r="E122" s="36"/>
      <c r="F122" s="220" t="s">
        <v>637</v>
      </c>
      <c r="G122" s="36"/>
      <c r="H122" s="36"/>
      <c r="I122" s="221"/>
      <c r="J122" s="36"/>
      <c r="K122" s="36"/>
      <c r="L122" s="40"/>
      <c r="M122" s="222"/>
      <c r="N122" s="223"/>
      <c r="O122" s="87"/>
      <c r="P122" s="87"/>
      <c r="Q122" s="87"/>
      <c r="R122" s="87"/>
      <c r="S122" s="87"/>
      <c r="T122" s="88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3" t="s">
        <v>238</v>
      </c>
      <c r="AU122" s="13" t="s">
        <v>78</v>
      </c>
    </row>
    <row r="123" s="10" customFormat="1">
      <c r="A123" s="10"/>
      <c r="B123" s="208"/>
      <c r="C123" s="209"/>
      <c r="D123" s="210" t="s">
        <v>194</v>
      </c>
      <c r="E123" s="211" t="s">
        <v>1</v>
      </c>
      <c r="F123" s="212" t="s">
        <v>638</v>
      </c>
      <c r="G123" s="209"/>
      <c r="H123" s="213">
        <v>181.029</v>
      </c>
      <c r="I123" s="214"/>
      <c r="J123" s="209"/>
      <c r="K123" s="209"/>
      <c r="L123" s="215"/>
      <c r="M123" s="216"/>
      <c r="N123" s="217"/>
      <c r="O123" s="217"/>
      <c r="P123" s="217"/>
      <c r="Q123" s="217"/>
      <c r="R123" s="217"/>
      <c r="S123" s="217"/>
      <c r="T123" s="218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  <c r="AT123" s="219" t="s">
        <v>194</v>
      </c>
      <c r="AU123" s="219" t="s">
        <v>78</v>
      </c>
      <c r="AV123" s="10" t="s">
        <v>87</v>
      </c>
      <c r="AW123" s="10" t="s">
        <v>34</v>
      </c>
      <c r="AX123" s="10" t="s">
        <v>85</v>
      </c>
      <c r="AY123" s="219" t="s">
        <v>192</v>
      </c>
    </row>
    <row r="124" s="2" customFormat="1" ht="101.25" customHeight="1">
      <c r="A124" s="34"/>
      <c r="B124" s="35"/>
      <c r="C124" s="195" t="s">
        <v>87</v>
      </c>
      <c r="D124" s="195" t="s">
        <v>186</v>
      </c>
      <c r="E124" s="196" t="s">
        <v>372</v>
      </c>
      <c r="F124" s="197" t="s">
        <v>512</v>
      </c>
      <c r="G124" s="198" t="s">
        <v>287</v>
      </c>
      <c r="H124" s="199">
        <v>225.827</v>
      </c>
      <c r="I124" s="200"/>
      <c r="J124" s="201">
        <f>ROUND(I124*H124,2)</f>
        <v>0</v>
      </c>
      <c r="K124" s="197" t="s">
        <v>190</v>
      </c>
      <c r="L124" s="40"/>
      <c r="M124" s="202" t="s">
        <v>1</v>
      </c>
      <c r="N124" s="203" t="s">
        <v>43</v>
      </c>
      <c r="O124" s="87"/>
      <c r="P124" s="204">
        <f>O124*H124</f>
        <v>0</v>
      </c>
      <c r="Q124" s="204">
        <v>0</v>
      </c>
      <c r="R124" s="204">
        <f>Q124*H124</f>
        <v>0</v>
      </c>
      <c r="S124" s="204">
        <v>0</v>
      </c>
      <c r="T124" s="205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206" t="s">
        <v>288</v>
      </c>
      <c r="AT124" s="206" t="s">
        <v>186</v>
      </c>
      <c r="AU124" s="206" t="s">
        <v>78</v>
      </c>
      <c r="AY124" s="13" t="s">
        <v>192</v>
      </c>
      <c r="BE124" s="207">
        <f>IF(N124="základní",J124,0)</f>
        <v>0</v>
      </c>
      <c r="BF124" s="207">
        <f>IF(N124="snížená",J124,0)</f>
        <v>0</v>
      </c>
      <c r="BG124" s="207">
        <f>IF(N124="zákl. přenesená",J124,0)</f>
        <v>0</v>
      </c>
      <c r="BH124" s="207">
        <f>IF(N124="sníž. přenesená",J124,0)</f>
        <v>0</v>
      </c>
      <c r="BI124" s="207">
        <f>IF(N124="nulová",J124,0)</f>
        <v>0</v>
      </c>
      <c r="BJ124" s="13" t="s">
        <v>85</v>
      </c>
      <c r="BK124" s="207">
        <f>ROUND(I124*H124,2)</f>
        <v>0</v>
      </c>
      <c r="BL124" s="13" t="s">
        <v>288</v>
      </c>
      <c r="BM124" s="206" t="s">
        <v>639</v>
      </c>
    </row>
    <row r="125" s="2" customFormat="1">
      <c r="A125" s="34"/>
      <c r="B125" s="35"/>
      <c r="C125" s="36"/>
      <c r="D125" s="210" t="s">
        <v>238</v>
      </c>
      <c r="E125" s="36"/>
      <c r="F125" s="220" t="s">
        <v>640</v>
      </c>
      <c r="G125" s="36"/>
      <c r="H125" s="36"/>
      <c r="I125" s="221"/>
      <c r="J125" s="36"/>
      <c r="K125" s="36"/>
      <c r="L125" s="40"/>
      <c r="M125" s="222"/>
      <c r="N125" s="223"/>
      <c r="O125" s="87"/>
      <c r="P125" s="87"/>
      <c r="Q125" s="87"/>
      <c r="R125" s="87"/>
      <c r="S125" s="87"/>
      <c r="T125" s="88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T125" s="13" t="s">
        <v>238</v>
      </c>
      <c r="AU125" s="13" t="s">
        <v>78</v>
      </c>
    </row>
    <row r="126" s="10" customFormat="1">
      <c r="A126" s="10"/>
      <c r="B126" s="208"/>
      <c r="C126" s="209"/>
      <c r="D126" s="210" t="s">
        <v>194</v>
      </c>
      <c r="E126" s="211" t="s">
        <v>1</v>
      </c>
      <c r="F126" s="212" t="s">
        <v>641</v>
      </c>
      <c r="G126" s="209"/>
      <c r="H126" s="213">
        <v>225.827</v>
      </c>
      <c r="I126" s="214"/>
      <c r="J126" s="209"/>
      <c r="K126" s="209"/>
      <c r="L126" s="215"/>
      <c r="M126" s="216"/>
      <c r="N126" s="217"/>
      <c r="O126" s="217"/>
      <c r="P126" s="217"/>
      <c r="Q126" s="217"/>
      <c r="R126" s="217"/>
      <c r="S126" s="217"/>
      <c r="T126" s="218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  <c r="AT126" s="219" t="s">
        <v>194</v>
      </c>
      <c r="AU126" s="219" t="s">
        <v>78</v>
      </c>
      <c r="AV126" s="10" t="s">
        <v>87</v>
      </c>
      <c r="AW126" s="10" t="s">
        <v>34</v>
      </c>
      <c r="AX126" s="10" t="s">
        <v>85</v>
      </c>
      <c r="AY126" s="219" t="s">
        <v>192</v>
      </c>
    </row>
    <row r="127" s="2" customFormat="1" ht="114.9" customHeight="1">
      <c r="A127" s="34"/>
      <c r="B127" s="35"/>
      <c r="C127" s="195" t="s">
        <v>201</v>
      </c>
      <c r="D127" s="195" t="s">
        <v>186</v>
      </c>
      <c r="E127" s="196" t="s">
        <v>386</v>
      </c>
      <c r="F127" s="197" t="s">
        <v>387</v>
      </c>
      <c r="G127" s="198" t="s">
        <v>287</v>
      </c>
      <c r="H127" s="199">
        <v>8.4169999999999998</v>
      </c>
      <c r="I127" s="200"/>
      <c r="J127" s="201">
        <f>ROUND(I127*H127,2)</f>
        <v>0</v>
      </c>
      <c r="K127" s="197" t="s">
        <v>190</v>
      </c>
      <c r="L127" s="40"/>
      <c r="M127" s="202" t="s">
        <v>1</v>
      </c>
      <c r="N127" s="203" t="s">
        <v>43</v>
      </c>
      <c r="O127" s="87"/>
      <c r="P127" s="204">
        <f>O127*H127</f>
        <v>0</v>
      </c>
      <c r="Q127" s="204">
        <v>0</v>
      </c>
      <c r="R127" s="204">
        <f>Q127*H127</f>
        <v>0</v>
      </c>
      <c r="S127" s="204">
        <v>0</v>
      </c>
      <c r="T127" s="205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206" t="s">
        <v>288</v>
      </c>
      <c r="AT127" s="206" t="s">
        <v>186</v>
      </c>
      <c r="AU127" s="206" t="s">
        <v>78</v>
      </c>
      <c r="AY127" s="13" t="s">
        <v>192</v>
      </c>
      <c r="BE127" s="207">
        <f>IF(N127="základní",J127,0)</f>
        <v>0</v>
      </c>
      <c r="BF127" s="207">
        <f>IF(N127="snížená",J127,0)</f>
        <v>0</v>
      </c>
      <c r="BG127" s="207">
        <f>IF(N127="zákl. přenesená",J127,0)</f>
        <v>0</v>
      </c>
      <c r="BH127" s="207">
        <f>IF(N127="sníž. přenesená",J127,0)</f>
        <v>0</v>
      </c>
      <c r="BI127" s="207">
        <f>IF(N127="nulová",J127,0)</f>
        <v>0</v>
      </c>
      <c r="BJ127" s="13" t="s">
        <v>85</v>
      </c>
      <c r="BK127" s="207">
        <f>ROUND(I127*H127,2)</f>
        <v>0</v>
      </c>
      <c r="BL127" s="13" t="s">
        <v>288</v>
      </c>
      <c r="BM127" s="206" t="s">
        <v>642</v>
      </c>
    </row>
    <row r="128" s="2" customFormat="1">
      <c r="A128" s="34"/>
      <c r="B128" s="35"/>
      <c r="C128" s="36"/>
      <c r="D128" s="210" t="s">
        <v>238</v>
      </c>
      <c r="E128" s="36"/>
      <c r="F128" s="220" t="s">
        <v>389</v>
      </c>
      <c r="G128" s="36"/>
      <c r="H128" s="36"/>
      <c r="I128" s="221"/>
      <c r="J128" s="36"/>
      <c r="K128" s="36"/>
      <c r="L128" s="40"/>
      <c r="M128" s="222"/>
      <c r="N128" s="223"/>
      <c r="O128" s="87"/>
      <c r="P128" s="87"/>
      <c r="Q128" s="87"/>
      <c r="R128" s="87"/>
      <c r="S128" s="87"/>
      <c r="T128" s="88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T128" s="13" t="s">
        <v>238</v>
      </c>
      <c r="AU128" s="13" t="s">
        <v>78</v>
      </c>
    </row>
    <row r="129" s="10" customFormat="1">
      <c r="A129" s="10"/>
      <c r="B129" s="208"/>
      <c r="C129" s="209"/>
      <c r="D129" s="210" t="s">
        <v>194</v>
      </c>
      <c r="E129" s="211" t="s">
        <v>1</v>
      </c>
      <c r="F129" s="212" t="s">
        <v>643</v>
      </c>
      <c r="G129" s="209"/>
      <c r="H129" s="213">
        <v>8.4169999999999998</v>
      </c>
      <c r="I129" s="214"/>
      <c r="J129" s="209"/>
      <c r="K129" s="209"/>
      <c r="L129" s="215"/>
      <c r="M129" s="216"/>
      <c r="N129" s="217"/>
      <c r="O129" s="217"/>
      <c r="P129" s="217"/>
      <c r="Q129" s="217"/>
      <c r="R129" s="217"/>
      <c r="S129" s="217"/>
      <c r="T129" s="218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  <c r="AT129" s="219" t="s">
        <v>194</v>
      </c>
      <c r="AU129" s="219" t="s">
        <v>78</v>
      </c>
      <c r="AV129" s="10" t="s">
        <v>87</v>
      </c>
      <c r="AW129" s="10" t="s">
        <v>34</v>
      </c>
      <c r="AX129" s="10" t="s">
        <v>85</v>
      </c>
      <c r="AY129" s="219" t="s">
        <v>192</v>
      </c>
    </row>
    <row r="130" s="2" customFormat="1" ht="90" customHeight="1">
      <c r="A130" s="34"/>
      <c r="B130" s="35"/>
      <c r="C130" s="195" t="s">
        <v>191</v>
      </c>
      <c r="D130" s="195" t="s">
        <v>186</v>
      </c>
      <c r="E130" s="196" t="s">
        <v>381</v>
      </c>
      <c r="F130" s="197" t="s">
        <v>382</v>
      </c>
      <c r="G130" s="198" t="s">
        <v>287</v>
      </c>
      <c r="H130" s="199">
        <v>53.039999999999999</v>
      </c>
      <c r="I130" s="200"/>
      <c r="J130" s="201">
        <f>ROUND(I130*H130,2)</f>
        <v>0</v>
      </c>
      <c r="K130" s="197" t="s">
        <v>190</v>
      </c>
      <c r="L130" s="40"/>
      <c r="M130" s="202" t="s">
        <v>1</v>
      </c>
      <c r="N130" s="203" t="s">
        <v>43</v>
      </c>
      <c r="O130" s="87"/>
      <c r="P130" s="204">
        <f>O130*H130</f>
        <v>0</v>
      </c>
      <c r="Q130" s="204">
        <v>0</v>
      </c>
      <c r="R130" s="204">
        <f>Q130*H130</f>
        <v>0</v>
      </c>
      <c r="S130" s="204">
        <v>0</v>
      </c>
      <c r="T130" s="205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206" t="s">
        <v>288</v>
      </c>
      <c r="AT130" s="206" t="s">
        <v>186</v>
      </c>
      <c r="AU130" s="206" t="s">
        <v>78</v>
      </c>
      <c r="AY130" s="13" t="s">
        <v>192</v>
      </c>
      <c r="BE130" s="207">
        <f>IF(N130="základní",J130,0)</f>
        <v>0</v>
      </c>
      <c r="BF130" s="207">
        <f>IF(N130="snížená",J130,0)</f>
        <v>0</v>
      </c>
      <c r="BG130" s="207">
        <f>IF(N130="zákl. přenesená",J130,0)</f>
        <v>0</v>
      </c>
      <c r="BH130" s="207">
        <f>IF(N130="sníž. přenesená",J130,0)</f>
        <v>0</v>
      </c>
      <c r="BI130" s="207">
        <f>IF(N130="nulová",J130,0)</f>
        <v>0</v>
      </c>
      <c r="BJ130" s="13" t="s">
        <v>85</v>
      </c>
      <c r="BK130" s="207">
        <f>ROUND(I130*H130,2)</f>
        <v>0</v>
      </c>
      <c r="BL130" s="13" t="s">
        <v>288</v>
      </c>
      <c r="BM130" s="206" t="s">
        <v>644</v>
      </c>
    </row>
    <row r="131" s="10" customFormat="1">
      <c r="A131" s="10"/>
      <c r="B131" s="208"/>
      <c r="C131" s="209"/>
      <c r="D131" s="210" t="s">
        <v>194</v>
      </c>
      <c r="E131" s="211" t="s">
        <v>1</v>
      </c>
      <c r="F131" s="212" t="s">
        <v>645</v>
      </c>
      <c r="G131" s="209"/>
      <c r="H131" s="213">
        <v>53.039999999999999</v>
      </c>
      <c r="I131" s="214"/>
      <c r="J131" s="209"/>
      <c r="K131" s="209"/>
      <c r="L131" s="215"/>
      <c r="M131" s="216"/>
      <c r="N131" s="217"/>
      <c r="O131" s="217"/>
      <c r="P131" s="217"/>
      <c r="Q131" s="217"/>
      <c r="R131" s="217"/>
      <c r="S131" s="217"/>
      <c r="T131" s="218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  <c r="AT131" s="219" t="s">
        <v>194</v>
      </c>
      <c r="AU131" s="219" t="s">
        <v>78</v>
      </c>
      <c r="AV131" s="10" t="s">
        <v>87</v>
      </c>
      <c r="AW131" s="10" t="s">
        <v>34</v>
      </c>
      <c r="AX131" s="10" t="s">
        <v>85</v>
      </c>
      <c r="AY131" s="219" t="s">
        <v>192</v>
      </c>
    </row>
    <row r="132" s="2" customFormat="1" ht="90" customHeight="1">
      <c r="A132" s="34"/>
      <c r="B132" s="35"/>
      <c r="C132" s="195" t="s">
        <v>215</v>
      </c>
      <c r="D132" s="195" t="s">
        <v>186</v>
      </c>
      <c r="E132" s="196" t="s">
        <v>377</v>
      </c>
      <c r="F132" s="197" t="s">
        <v>378</v>
      </c>
      <c r="G132" s="198" t="s">
        <v>218</v>
      </c>
      <c r="H132" s="199">
        <v>2</v>
      </c>
      <c r="I132" s="200"/>
      <c r="J132" s="201">
        <f>ROUND(I132*H132,2)</f>
        <v>0</v>
      </c>
      <c r="K132" s="197" t="s">
        <v>190</v>
      </c>
      <c r="L132" s="40"/>
      <c r="M132" s="202" t="s">
        <v>1</v>
      </c>
      <c r="N132" s="203" t="s">
        <v>43</v>
      </c>
      <c r="O132" s="87"/>
      <c r="P132" s="204">
        <f>O132*H132</f>
        <v>0</v>
      </c>
      <c r="Q132" s="204">
        <v>0</v>
      </c>
      <c r="R132" s="204">
        <f>Q132*H132</f>
        <v>0</v>
      </c>
      <c r="S132" s="204">
        <v>0</v>
      </c>
      <c r="T132" s="205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206" t="s">
        <v>288</v>
      </c>
      <c r="AT132" s="206" t="s">
        <v>186</v>
      </c>
      <c r="AU132" s="206" t="s">
        <v>78</v>
      </c>
      <c r="AY132" s="13" t="s">
        <v>192</v>
      </c>
      <c r="BE132" s="207">
        <f>IF(N132="základní",J132,0)</f>
        <v>0</v>
      </c>
      <c r="BF132" s="207">
        <f>IF(N132="snížená",J132,0)</f>
        <v>0</v>
      </c>
      <c r="BG132" s="207">
        <f>IF(N132="zákl. přenesená",J132,0)</f>
        <v>0</v>
      </c>
      <c r="BH132" s="207">
        <f>IF(N132="sníž. přenesená",J132,0)</f>
        <v>0</v>
      </c>
      <c r="BI132" s="207">
        <f>IF(N132="nulová",J132,0)</f>
        <v>0</v>
      </c>
      <c r="BJ132" s="13" t="s">
        <v>85</v>
      </c>
      <c r="BK132" s="207">
        <f>ROUND(I132*H132,2)</f>
        <v>0</v>
      </c>
      <c r="BL132" s="13" t="s">
        <v>288</v>
      </c>
      <c r="BM132" s="206" t="s">
        <v>646</v>
      </c>
    </row>
    <row r="133" s="2" customFormat="1">
      <c r="A133" s="34"/>
      <c r="B133" s="35"/>
      <c r="C133" s="36"/>
      <c r="D133" s="210" t="s">
        <v>238</v>
      </c>
      <c r="E133" s="36"/>
      <c r="F133" s="220" t="s">
        <v>380</v>
      </c>
      <c r="G133" s="36"/>
      <c r="H133" s="36"/>
      <c r="I133" s="221"/>
      <c r="J133" s="36"/>
      <c r="K133" s="36"/>
      <c r="L133" s="40"/>
      <c r="M133" s="258"/>
      <c r="N133" s="259"/>
      <c r="O133" s="239"/>
      <c r="P133" s="239"/>
      <c r="Q133" s="239"/>
      <c r="R133" s="239"/>
      <c r="S133" s="239"/>
      <c r="T133" s="260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T133" s="13" t="s">
        <v>238</v>
      </c>
      <c r="AU133" s="13" t="s">
        <v>78</v>
      </c>
    </row>
    <row r="134" s="2" customFormat="1" ht="6.96" customHeight="1">
      <c r="A134" s="34"/>
      <c r="B134" s="62"/>
      <c r="C134" s="63"/>
      <c r="D134" s="63"/>
      <c r="E134" s="63"/>
      <c r="F134" s="63"/>
      <c r="G134" s="63"/>
      <c r="H134" s="63"/>
      <c r="I134" s="63"/>
      <c r="J134" s="63"/>
      <c r="K134" s="63"/>
      <c r="L134" s="40"/>
      <c r="M134" s="34"/>
      <c r="O134" s="34"/>
      <c r="P134" s="34"/>
      <c r="Q134" s="34"/>
      <c r="R134" s="34"/>
      <c r="S134" s="34"/>
      <c r="T134" s="34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</row>
  </sheetData>
  <sheetProtection sheet="1" autoFilter="0" formatColumns="0" formatRows="0" objects="1" scenarios="1" spinCount="100000" saltValue="QbzGzUku1Runy1SgRTIiNLmUG6Cfsubzp7vMquXa9iLEKZolyqmtE7+g8IVbNpzaetanSwnCfklzKGZ4sOab0A==" hashValue="RnlMSsgN5GROw1CHL/YMtbDIelqlZjuE1b3eHmKuUjgzhycEFiM+PRbd/Xmdj2cL6taUrwJJHrgMZ8oN9zwF/g==" algorithmName="SHA-512" password="CC35"/>
  <autoFilter ref="C119:K133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8:H108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121</v>
      </c>
    </row>
    <row r="3" s="1" customFormat="1" ht="6.96" customHeight="1">
      <c r="B3" s="142"/>
      <c r="C3" s="143"/>
      <c r="D3" s="143"/>
      <c r="E3" s="143"/>
      <c r="F3" s="143"/>
      <c r="G3" s="143"/>
      <c r="H3" s="143"/>
      <c r="I3" s="143"/>
      <c r="J3" s="143"/>
      <c r="K3" s="143"/>
      <c r="L3" s="16"/>
      <c r="AT3" s="13" t="s">
        <v>87</v>
      </c>
    </row>
    <row r="4" s="1" customFormat="1" ht="24.96" customHeight="1">
      <c r="B4" s="16"/>
      <c r="D4" s="144" t="s">
        <v>163</v>
      </c>
      <c r="L4" s="16"/>
      <c r="M4" s="145" t="s">
        <v>10</v>
      </c>
      <c r="AT4" s="13" t="s">
        <v>4</v>
      </c>
    </row>
    <row r="5" s="1" customFormat="1" ht="6.96" customHeight="1">
      <c r="B5" s="16"/>
      <c r="L5" s="16"/>
    </row>
    <row r="6" s="1" customFormat="1" ht="12" customHeight="1">
      <c r="B6" s="16"/>
      <c r="D6" s="146" t="s">
        <v>16</v>
      </c>
      <c r="L6" s="16"/>
    </row>
    <row r="7" s="1" customFormat="1" ht="16.5" customHeight="1">
      <c r="B7" s="16"/>
      <c r="E7" s="147" t="str">
        <f>'Rekapitulace stavby'!K6</f>
        <v>Oprava přejezdů v obvodu ST Karlovy Vary 2023-24</v>
      </c>
      <c r="F7" s="146"/>
      <c r="G7" s="146"/>
      <c r="H7" s="146"/>
      <c r="L7" s="16"/>
    </row>
    <row r="8" s="1" customFormat="1" ht="12" customHeight="1">
      <c r="B8" s="16"/>
      <c r="D8" s="146" t="s">
        <v>164</v>
      </c>
      <c r="L8" s="16"/>
    </row>
    <row r="9" s="2" customFormat="1" ht="16.5" customHeight="1">
      <c r="A9" s="34"/>
      <c r="B9" s="40"/>
      <c r="C9" s="34"/>
      <c r="D9" s="34"/>
      <c r="E9" s="147" t="s">
        <v>647</v>
      </c>
      <c r="F9" s="34"/>
      <c r="G9" s="34"/>
      <c r="H9" s="34"/>
      <c r="I9" s="34"/>
      <c r="J9" s="34"/>
      <c r="K9" s="34"/>
      <c r="L9" s="5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 ht="12" customHeight="1">
      <c r="A10" s="34"/>
      <c r="B10" s="40"/>
      <c r="C10" s="34"/>
      <c r="D10" s="146" t="s">
        <v>166</v>
      </c>
      <c r="E10" s="34"/>
      <c r="F10" s="34"/>
      <c r="G10" s="34"/>
      <c r="H10" s="34"/>
      <c r="I10" s="34"/>
      <c r="J10" s="34"/>
      <c r="K10" s="34"/>
      <c r="L10" s="5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6.5" customHeight="1">
      <c r="A11" s="34"/>
      <c r="B11" s="40"/>
      <c r="C11" s="34"/>
      <c r="D11" s="34"/>
      <c r="E11" s="148" t="s">
        <v>648</v>
      </c>
      <c r="F11" s="34"/>
      <c r="G11" s="34"/>
      <c r="H11" s="34"/>
      <c r="I11" s="34"/>
      <c r="J11" s="34"/>
      <c r="K11" s="34"/>
      <c r="L11" s="5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>
      <c r="A12" s="34"/>
      <c r="B12" s="40"/>
      <c r="C12" s="34"/>
      <c r="D12" s="34"/>
      <c r="E12" s="34"/>
      <c r="F12" s="34"/>
      <c r="G12" s="34"/>
      <c r="H12" s="34"/>
      <c r="I12" s="34"/>
      <c r="J12" s="34"/>
      <c r="K12" s="34"/>
      <c r="L12" s="5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2" customHeight="1">
      <c r="A13" s="34"/>
      <c r="B13" s="40"/>
      <c r="C13" s="34"/>
      <c r="D13" s="146" t="s">
        <v>18</v>
      </c>
      <c r="E13" s="34"/>
      <c r="F13" s="137" t="s">
        <v>1</v>
      </c>
      <c r="G13" s="34"/>
      <c r="H13" s="34"/>
      <c r="I13" s="146" t="s">
        <v>19</v>
      </c>
      <c r="J13" s="137" t="s">
        <v>1</v>
      </c>
      <c r="K13" s="34"/>
      <c r="L13" s="5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40"/>
      <c r="C14" s="34"/>
      <c r="D14" s="146" t="s">
        <v>20</v>
      </c>
      <c r="E14" s="34"/>
      <c r="F14" s="137" t="s">
        <v>21</v>
      </c>
      <c r="G14" s="34"/>
      <c r="H14" s="34"/>
      <c r="I14" s="146" t="s">
        <v>22</v>
      </c>
      <c r="J14" s="149" t="str">
        <f>'Rekapitulace stavby'!AN8</f>
        <v>1. 2. 2023</v>
      </c>
      <c r="K14" s="34"/>
      <c r="L14" s="5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0.8" customHeight="1">
      <c r="A15" s="34"/>
      <c r="B15" s="40"/>
      <c r="C15" s="34"/>
      <c r="D15" s="34"/>
      <c r="E15" s="34"/>
      <c r="F15" s="34"/>
      <c r="G15" s="34"/>
      <c r="H15" s="34"/>
      <c r="I15" s="34"/>
      <c r="J15" s="34"/>
      <c r="K15" s="34"/>
      <c r="L15" s="5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12" customHeight="1">
      <c r="A16" s="34"/>
      <c r="B16" s="40"/>
      <c r="C16" s="34"/>
      <c r="D16" s="146" t="s">
        <v>24</v>
      </c>
      <c r="E16" s="34"/>
      <c r="F16" s="34"/>
      <c r="G16" s="34"/>
      <c r="H16" s="34"/>
      <c r="I16" s="146" t="s">
        <v>25</v>
      </c>
      <c r="J16" s="137" t="s">
        <v>26</v>
      </c>
      <c r="K16" s="34"/>
      <c r="L16" s="5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8" customHeight="1">
      <c r="A17" s="34"/>
      <c r="B17" s="40"/>
      <c r="C17" s="34"/>
      <c r="D17" s="34"/>
      <c r="E17" s="137" t="s">
        <v>27</v>
      </c>
      <c r="F17" s="34"/>
      <c r="G17" s="34"/>
      <c r="H17" s="34"/>
      <c r="I17" s="146" t="s">
        <v>28</v>
      </c>
      <c r="J17" s="137" t="s">
        <v>29</v>
      </c>
      <c r="K17" s="34"/>
      <c r="L17" s="5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6.96" customHeight="1">
      <c r="A18" s="34"/>
      <c r="B18" s="40"/>
      <c r="C18" s="34"/>
      <c r="D18" s="34"/>
      <c r="E18" s="34"/>
      <c r="F18" s="34"/>
      <c r="G18" s="34"/>
      <c r="H18" s="34"/>
      <c r="I18" s="34"/>
      <c r="J18" s="34"/>
      <c r="K18" s="34"/>
      <c r="L18" s="5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12" customHeight="1">
      <c r="A19" s="34"/>
      <c r="B19" s="40"/>
      <c r="C19" s="34"/>
      <c r="D19" s="146" t="s">
        <v>30</v>
      </c>
      <c r="E19" s="34"/>
      <c r="F19" s="34"/>
      <c r="G19" s="34"/>
      <c r="H19" s="34"/>
      <c r="I19" s="146" t="s">
        <v>25</v>
      </c>
      <c r="J19" s="29" t="str">
        <f>'Rekapitulace stavby'!AN13</f>
        <v>Vyplň údaj</v>
      </c>
      <c r="K19" s="34"/>
      <c r="L19" s="5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8" customHeight="1">
      <c r="A20" s="34"/>
      <c r="B20" s="40"/>
      <c r="C20" s="34"/>
      <c r="D20" s="34"/>
      <c r="E20" s="29" t="str">
        <f>'Rekapitulace stavby'!E14</f>
        <v>Vyplň údaj</v>
      </c>
      <c r="F20" s="137"/>
      <c r="G20" s="137"/>
      <c r="H20" s="137"/>
      <c r="I20" s="146" t="s">
        <v>28</v>
      </c>
      <c r="J20" s="29" t="str">
        <f>'Rekapitulace stavby'!AN14</f>
        <v>Vyplň údaj</v>
      </c>
      <c r="K20" s="34"/>
      <c r="L20" s="5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6.96" customHeight="1">
      <c r="A21" s="34"/>
      <c r="B21" s="40"/>
      <c r="C21" s="34"/>
      <c r="D21" s="34"/>
      <c r="E21" s="34"/>
      <c r="F21" s="34"/>
      <c r="G21" s="34"/>
      <c r="H21" s="34"/>
      <c r="I21" s="34"/>
      <c r="J21" s="34"/>
      <c r="K21" s="34"/>
      <c r="L21" s="5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12" customHeight="1">
      <c r="A22" s="34"/>
      <c r="B22" s="40"/>
      <c r="C22" s="34"/>
      <c r="D22" s="146" t="s">
        <v>32</v>
      </c>
      <c r="E22" s="34"/>
      <c r="F22" s="34"/>
      <c r="G22" s="34"/>
      <c r="H22" s="34"/>
      <c r="I22" s="146" t="s">
        <v>25</v>
      </c>
      <c r="J22" s="137" t="str">
        <f>IF('Rekapitulace stavby'!AN16="","",'Rekapitulace stavby'!AN16)</f>
        <v/>
      </c>
      <c r="K22" s="34"/>
      <c r="L22" s="5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8" customHeight="1">
      <c r="A23" s="34"/>
      <c r="B23" s="40"/>
      <c r="C23" s="34"/>
      <c r="D23" s="34"/>
      <c r="E23" s="137" t="str">
        <f>IF('Rekapitulace stavby'!E17="","",'Rekapitulace stavby'!E17)</f>
        <v xml:space="preserve"> </v>
      </c>
      <c r="F23" s="34"/>
      <c r="G23" s="34"/>
      <c r="H23" s="34"/>
      <c r="I23" s="146" t="s">
        <v>28</v>
      </c>
      <c r="J23" s="137" t="str">
        <f>IF('Rekapitulace stavby'!AN17="","",'Rekapitulace stavby'!AN17)</f>
        <v/>
      </c>
      <c r="K23" s="34"/>
      <c r="L23" s="5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6.96" customHeight="1">
      <c r="A24" s="34"/>
      <c r="B24" s="40"/>
      <c r="C24" s="34"/>
      <c r="D24" s="34"/>
      <c r="E24" s="34"/>
      <c r="F24" s="34"/>
      <c r="G24" s="34"/>
      <c r="H24" s="34"/>
      <c r="I24" s="34"/>
      <c r="J24" s="34"/>
      <c r="K24" s="34"/>
      <c r="L24" s="5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12" customHeight="1">
      <c r="A25" s="34"/>
      <c r="B25" s="40"/>
      <c r="C25" s="34"/>
      <c r="D25" s="146" t="s">
        <v>35</v>
      </c>
      <c r="E25" s="34"/>
      <c r="F25" s="34"/>
      <c r="G25" s="34"/>
      <c r="H25" s="34"/>
      <c r="I25" s="146" t="s">
        <v>25</v>
      </c>
      <c r="J25" s="137" t="s">
        <v>1</v>
      </c>
      <c r="K25" s="34"/>
      <c r="L25" s="5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8" customHeight="1">
      <c r="A26" s="34"/>
      <c r="B26" s="40"/>
      <c r="C26" s="34"/>
      <c r="D26" s="34"/>
      <c r="E26" s="137" t="s">
        <v>36</v>
      </c>
      <c r="F26" s="34"/>
      <c r="G26" s="34"/>
      <c r="H26" s="34"/>
      <c r="I26" s="146" t="s">
        <v>28</v>
      </c>
      <c r="J26" s="137" t="s">
        <v>1</v>
      </c>
      <c r="K26" s="34"/>
      <c r="L26" s="5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2" customFormat="1" ht="6.96" customHeight="1">
      <c r="A27" s="34"/>
      <c r="B27" s="40"/>
      <c r="C27" s="34"/>
      <c r="D27" s="34"/>
      <c r="E27" s="34"/>
      <c r="F27" s="34"/>
      <c r="G27" s="34"/>
      <c r="H27" s="34"/>
      <c r="I27" s="34"/>
      <c r="J27" s="34"/>
      <c r="K27" s="34"/>
      <c r="L27" s="59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="2" customFormat="1" ht="12" customHeight="1">
      <c r="A28" s="34"/>
      <c r="B28" s="40"/>
      <c r="C28" s="34"/>
      <c r="D28" s="146" t="s">
        <v>37</v>
      </c>
      <c r="E28" s="34"/>
      <c r="F28" s="34"/>
      <c r="G28" s="34"/>
      <c r="H28" s="34"/>
      <c r="I28" s="34"/>
      <c r="J28" s="34"/>
      <c r="K28" s="34"/>
      <c r="L28" s="5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8" customFormat="1" ht="16.5" customHeight="1">
      <c r="A29" s="150"/>
      <c r="B29" s="151"/>
      <c r="C29" s="150"/>
      <c r="D29" s="150"/>
      <c r="E29" s="152" t="s">
        <v>1</v>
      </c>
      <c r="F29" s="152"/>
      <c r="G29" s="152"/>
      <c r="H29" s="152"/>
      <c r="I29" s="150"/>
      <c r="J29" s="150"/>
      <c r="K29" s="150"/>
      <c r="L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="2" customFormat="1" ht="6.96" customHeight="1">
      <c r="A30" s="34"/>
      <c r="B30" s="40"/>
      <c r="C30" s="34"/>
      <c r="D30" s="34"/>
      <c r="E30" s="34"/>
      <c r="F30" s="34"/>
      <c r="G30" s="34"/>
      <c r="H30" s="34"/>
      <c r="I30" s="34"/>
      <c r="J30" s="34"/>
      <c r="K30" s="34"/>
      <c r="L30" s="5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40"/>
      <c r="C31" s="34"/>
      <c r="D31" s="154"/>
      <c r="E31" s="154"/>
      <c r="F31" s="154"/>
      <c r="G31" s="154"/>
      <c r="H31" s="154"/>
      <c r="I31" s="154"/>
      <c r="J31" s="154"/>
      <c r="K31" s="154"/>
      <c r="L31" s="5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25.44" customHeight="1">
      <c r="A32" s="34"/>
      <c r="B32" s="40"/>
      <c r="C32" s="34"/>
      <c r="D32" s="155" t="s">
        <v>38</v>
      </c>
      <c r="E32" s="34"/>
      <c r="F32" s="34"/>
      <c r="G32" s="34"/>
      <c r="H32" s="34"/>
      <c r="I32" s="34"/>
      <c r="J32" s="156">
        <f>ROUND(J120, 2)</f>
        <v>0</v>
      </c>
      <c r="K32" s="34"/>
      <c r="L32" s="5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6.96" customHeight="1">
      <c r="A33" s="34"/>
      <c r="B33" s="40"/>
      <c r="C33" s="34"/>
      <c r="D33" s="154"/>
      <c r="E33" s="154"/>
      <c r="F33" s="154"/>
      <c r="G33" s="154"/>
      <c r="H33" s="154"/>
      <c r="I33" s="154"/>
      <c r="J33" s="154"/>
      <c r="K33" s="154"/>
      <c r="L33" s="5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40"/>
      <c r="C34" s="34"/>
      <c r="D34" s="34"/>
      <c r="E34" s="34"/>
      <c r="F34" s="157" t="s">
        <v>40</v>
      </c>
      <c r="G34" s="34"/>
      <c r="H34" s="34"/>
      <c r="I34" s="157" t="s">
        <v>39</v>
      </c>
      <c r="J34" s="157" t="s">
        <v>41</v>
      </c>
      <c r="K34" s="34"/>
      <c r="L34" s="5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="2" customFormat="1" ht="14.4" customHeight="1">
      <c r="A35" s="34"/>
      <c r="B35" s="40"/>
      <c r="C35" s="34"/>
      <c r="D35" s="158" t="s">
        <v>42</v>
      </c>
      <c r="E35" s="146" t="s">
        <v>43</v>
      </c>
      <c r="F35" s="159">
        <f>ROUND((SUM(BE120:BE188)),  2)</f>
        <v>0</v>
      </c>
      <c r="G35" s="34"/>
      <c r="H35" s="34"/>
      <c r="I35" s="160">
        <v>0.20999999999999999</v>
      </c>
      <c r="J35" s="159">
        <f>ROUND(((SUM(BE120:BE188))*I35),  2)</f>
        <v>0</v>
      </c>
      <c r="K35" s="34"/>
      <c r="L35" s="5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14.4" customHeight="1">
      <c r="A36" s="34"/>
      <c r="B36" s="40"/>
      <c r="C36" s="34"/>
      <c r="D36" s="34"/>
      <c r="E36" s="146" t="s">
        <v>44</v>
      </c>
      <c r="F36" s="159">
        <f>ROUND((SUM(BF120:BF188)),  2)</f>
        <v>0</v>
      </c>
      <c r="G36" s="34"/>
      <c r="H36" s="34"/>
      <c r="I36" s="160">
        <v>0.14999999999999999</v>
      </c>
      <c r="J36" s="159">
        <f>ROUND(((SUM(BF120:BF188))*I36),  2)</f>
        <v>0</v>
      </c>
      <c r="K36" s="34"/>
      <c r="L36" s="5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46" t="s">
        <v>45</v>
      </c>
      <c r="F37" s="159">
        <f>ROUND((SUM(BG120:BG188)),  2)</f>
        <v>0</v>
      </c>
      <c r="G37" s="34"/>
      <c r="H37" s="34"/>
      <c r="I37" s="160">
        <v>0.20999999999999999</v>
      </c>
      <c r="J37" s="159">
        <f>0</f>
        <v>0</v>
      </c>
      <c r="K37" s="34"/>
      <c r="L37" s="5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14.4" customHeight="1">
      <c r="A38" s="34"/>
      <c r="B38" s="40"/>
      <c r="C38" s="34"/>
      <c r="D38" s="34"/>
      <c r="E38" s="146" t="s">
        <v>46</v>
      </c>
      <c r="F38" s="159">
        <f>ROUND((SUM(BH120:BH188)),  2)</f>
        <v>0</v>
      </c>
      <c r="G38" s="34"/>
      <c r="H38" s="34"/>
      <c r="I38" s="160">
        <v>0.14999999999999999</v>
      </c>
      <c r="J38" s="159">
        <f>0</f>
        <v>0</v>
      </c>
      <c r="K38" s="34"/>
      <c r="L38" s="5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14.4" customHeight="1">
      <c r="A39" s="34"/>
      <c r="B39" s="40"/>
      <c r="C39" s="34"/>
      <c r="D39" s="34"/>
      <c r="E39" s="146" t="s">
        <v>47</v>
      </c>
      <c r="F39" s="159">
        <f>ROUND((SUM(BI120:BI188)),  2)</f>
        <v>0</v>
      </c>
      <c r="G39" s="34"/>
      <c r="H39" s="34"/>
      <c r="I39" s="160">
        <v>0</v>
      </c>
      <c r="J39" s="159">
        <f>0</f>
        <v>0</v>
      </c>
      <c r="K39" s="34"/>
      <c r="L39" s="5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6.96" customHeight="1">
      <c r="A40" s="34"/>
      <c r="B40" s="40"/>
      <c r="C40" s="34"/>
      <c r="D40" s="34"/>
      <c r="E40" s="34"/>
      <c r="F40" s="34"/>
      <c r="G40" s="34"/>
      <c r="H40" s="34"/>
      <c r="I40" s="34"/>
      <c r="J40" s="34"/>
      <c r="K40" s="34"/>
      <c r="L40" s="5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2" customFormat="1" ht="25.44" customHeight="1">
      <c r="A41" s="34"/>
      <c r="B41" s="40"/>
      <c r="C41" s="161"/>
      <c r="D41" s="162" t="s">
        <v>48</v>
      </c>
      <c r="E41" s="163"/>
      <c r="F41" s="163"/>
      <c r="G41" s="164" t="s">
        <v>49</v>
      </c>
      <c r="H41" s="165" t="s">
        <v>50</v>
      </c>
      <c r="I41" s="163"/>
      <c r="J41" s="166">
        <f>SUM(J32:J39)</f>
        <v>0</v>
      </c>
      <c r="K41" s="167"/>
      <c r="L41" s="59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="2" customFormat="1" ht="14.4" customHeight="1">
      <c r="A42" s="34"/>
      <c r="B42" s="40"/>
      <c r="C42" s="34"/>
      <c r="D42" s="34"/>
      <c r="E42" s="34"/>
      <c r="F42" s="34"/>
      <c r="G42" s="34"/>
      <c r="H42" s="34"/>
      <c r="I42" s="34"/>
      <c r="J42" s="34"/>
      <c r="K42" s="34"/>
      <c r="L42" s="59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="1" customFormat="1" ht="14.4" customHeight="1">
      <c r="B43" s="16"/>
      <c r="L43" s="16"/>
    </row>
    <row r="44" s="1" customFormat="1" ht="14.4" customHeight="1">
      <c r="B44" s="16"/>
      <c r="L44" s="16"/>
    </row>
    <row r="45" s="1" customFormat="1" ht="14.4" customHeight="1">
      <c r="B45" s="16"/>
      <c r="L45" s="16"/>
    </row>
    <row r="46" s="1" customFormat="1" ht="14.4" customHeight="1">
      <c r="B46" s="16"/>
      <c r="L46" s="16"/>
    </row>
    <row r="47" s="1" customFormat="1" ht="14.4" customHeight="1">
      <c r="B47" s="16"/>
      <c r="L47" s="16"/>
    </row>
    <row r="48" s="1" customFormat="1" ht="14.4" customHeight="1">
      <c r="B48" s="16"/>
      <c r="L48" s="16"/>
    </row>
    <row r="49" s="1" customFormat="1" ht="14.4" customHeight="1">
      <c r="B49" s="16"/>
      <c r="L49" s="16"/>
    </row>
    <row r="50" s="2" customFormat="1" ht="14.4" customHeight="1">
      <c r="B50" s="59"/>
      <c r="D50" s="168" t="s">
        <v>51</v>
      </c>
      <c r="E50" s="169"/>
      <c r="F50" s="169"/>
      <c r="G50" s="168" t="s">
        <v>52</v>
      </c>
      <c r="H50" s="169"/>
      <c r="I50" s="169"/>
      <c r="J50" s="169"/>
      <c r="K50" s="169"/>
      <c r="L50" s="59"/>
    </row>
    <row r="51">
      <c r="B51" s="16"/>
      <c r="L51" s="16"/>
    </row>
    <row r="52">
      <c r="B52" s="16"/>
      <c r="L52" s="16"/>
    </row>
    <row r="53">
      <c r="B53" s="16"/>
      <c r="L53" s="16"/>
    </row>
    <row r="54">
      <c r="B54" s="16"/>
      <c r="L54" s="16"/>
    </row>
    <row r="55">
      <c r="B55" s="16"/>
      <c r="L55" s="16"/>
    </row>
    <row r="56">
      <c r="B56" s="16"/>
      <c r="L56" s="16"/>
    </row>
    <row r="57">
      <c r="B57" s="16"/>
      <c r="L57" s="16"/>
    </row>
    <row r="58">
      <c r="B58" s="16"/>
      <c r="L58" s="16"/>
    </row>
    <row r="59">
      <c r="B59" s="16"/>
      <c r="L59" s="16"/>
    </row>
    <row r="60">
      <c r="B60" s="16"/>
      <c r="L60" s="16"/>
    </row>
    <row r="61" s="2" customFormat="1">
      <c r="A61" s="34"/>
      <c r="B61" s="40"/>
      <c r="C61" s="34"/>
      <c r="D61" s="170" t="s">
        <v>53</v>
      </c>
      <c r="E61" s="171"/>
      <c r="F61" s="172" t="s">
        <v>54</v>
      </c>
      <c r="G61" s="170" t="s">
        <v>53</v>
      </c>
      <c r="H61" s="171"/>
      <c r="I61" s="171"/>
      <c r="J61" s="173" t="s">
        <v>54</v>
      </c>
      <c r="K61" s="171"/>
      <c r="L61" s="59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6"/>
      <c r="L62" s="16"/>
    </row>
    <row r="63">
      <c r="B63" s="16"/>
      <c r="L63" s="16"/>
    </row>
    <row r="64">
      <c r="B64" s="16"/>
      <c r="L64" s="16"/>
    </row>
    <row r="65" s="2" customFormat="1">
      <c r="A65" s="34"/>
      <c r="B65" s="40"/>
      <c r="C65" s="34"/>
      <c r="D65" s="168" t="s">
        <v>55</v>
      </c>
      <c r="E65" s="174"/>
      <c r="F65" s="174"/>
      <c r="G65" s="168" t="s">
        <v>56</v>
      </c>
      <c r="H65" s="174"/>
      <c r="I65" s="174"/>
      <c r="J65" s="174"/>
      <c r="K65" s="174"/>
      <c r="L65" s="59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6"/>
      <c r="L66" s="16"/>
    </row>
    <row r="67">
      <c r="B67" s="16"/>
      <c r="L67" s="16"/>
    </row>
    <row r="68">
      <c r="B68" s="16"/>
      <c r="L68" s="16"/>
    </row>
    <row r="69">
      <c r="B69" s="16"/>
      <c r="L69" s="16"/>
    </row>
    <row r="70">
      <c r="B70" s="16"/>
      <c r="L70" s="16"/>
    </row>
    <row r="71">
      <c r="B71" s="16"/>
      <c r="L71" s="16"/>
    </row>
    <row r="72">
      <c r="B72" s="16"/>
      <c r="L72" s="16"/>
    </row>
    <row r="73">
      <c r="B73" s="16"/>
      <c r="L73" s="16"/>
    </row>
    <row r="74">
      <c r="B74" s="16"/>
      <c r="L74" s="16"/>
    </row>
    <row r="75">
      <c r="B75" s="16"/>
      <c r="L75" s="16"/>
    </row>
    <row r="76" s="2" customFormat="1">
      <c r="A76" s="34"/>
      <c r="B76" s="40"/>
      <c r="C76" s="34"/>
      <c r="D76" s="170" t="s">
        <v>53</v>
      </c>
      <c r="E76" s="171"/>
      <c r="F76" s="172" t="s">
        <v>54</v>
      </c>
      <c r="G76" s="170" t="s">
        <v>53</v>
      </c>
      <c r="H76" s="171"/>
      <c r="I76" s="171"/>
      <c r="J76" s="173" t="s">
        <v>54</v>
      </c>
      <c r="K76" s="171"/>
      <c r="L76" s="5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175"/>
      <c r="C77" s="176"/>
      <c r="D77" s="176"/>
      <c r="E77" s="176"/>
      <c r="F77" s="176"/>
      <c r="G77" s="176"/>
      <c r="H77" s="176"/>
      <c r="I77" s="176"/>
      <c r="J77" s="176"/>
      <c r="K77" s="176"/>
      <c r="L77" s="5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177"/>
      <c r="C81" s="178"/>
      <c r="D81" s="178"/>
      <c r="E81" s="178"/>
      <c r="F81" s="178"/>
      <c r="G81" s="178"/>
      <c r="H81" s="178"/>
      <c r="I81" s="178"/>
      <c r="J81" s="178"/>
      <c r="K81" s="178"/>
      <c r="L81" s="59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168</v>
      </c>
      <c r="D82" s="36"/>
      <c r="E82" s="36"/>
      <c r="F82" s="36"/>
      <c r="G82" s="36"/>
      <c r="H82" s="36"/>
      <c r="I82" s="36"/>
      <c r="J82" s="36"/>
      <c r="K82" s="36"/>
      <c r="L82" s="59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9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6"/>
      <c r="E84" s="36"/>
      <c r="F84" s="36"/>
      <c r="G84" s="36"/>
      <c r="H84" s="36"/>
      <c r="I84" s="36"/>
      <c r="J84" s="36"/>
      <c r="K84" s="36"/>
      <c r="L84" s="59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6"/>
      <c r="D85" s="36"/>
      <c r="E85" s="179" t="str">
        <f>E7</f>
        <v>Oprava přejezdů v obvodu ST Karlovy Vary 2023-24</v>
      </c>
      <c r="F85" s="28"/>
      <c r="G85" s="28"/>
      <c r="H85" s="28"/>
      <c r="I85" s="36"/>
      <c r="J85" s="36"/>
      <c r="K85" s="36"/>
      <c r="L85" s="59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1" customFormat="1" ht="12" customHeight="1">
      <c r="B86" s="17"/>
      <c r="C86" s="28" t="s">
        <v>164</v>
      </c>
      <c r="D86" s="18"/>
      <c r="E86" s="18"/>
      <c r="F86" s="18"/>
      <c r="G86" s="18"/>
      <c r="H86" s="18"/>
      <c r="I86" s="18"/>
      <c r="J86" s="18"/>
      <c r="K86" s="18"/>
      <c r="L86" s="16"/>
    </row>
    <row r="87" s="2" customFormat="1" ht="16.5" customHeight="1">
      <c r="A87" s="34"/>
      <c r="B87" s="35"/>
      <c r="C87" s="36"/>
      <c r="D87" s="36"/>
      <c r="E87" s="179" t="s">
        <v>647</v>
      </c>
      <c r="F87" s="36"/>
      <c r="G87" s="36"/>
      <c r="H87" s="36"/>
      <c r="I87" s="36"/>
      <c r="J87" s="36"/>
      <c r="K87" s="36"/>
      <c r="L87" s="59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12" customHeight="1">
      <c r="A88" s="34"/>
      <c r="B88" s="35"/>
      <c r="C88" s="28" t="s">
        <v>166</v>
      </c>
      <c r="D88" s="36"/>
      <c r="E88" s="36"/>
      <c r="F88" s="36"/>
      <c r="G88" s="36"/>
      <c r="H88" s="36"/>
      <c r="I88" s="36"/>
      <c r="J88" s="36"/>
      <c r="K88" s="36"/>
      <c r="L88" s="59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6.5" customHeight="1">
      <c r="A89" s="34"/>
      <c r="B89" s="35"/>
      <c r="C89" s="36"/>
      <c r="D89" s="36"/>
      <c r="E89" s="72" t="str">
        <f>E11</f>
        <v>A.4.1 - Práce na přejezdu</v>
      </c>
      <c r="F89" s="36"/>
      <c r="G89" s="36"/>
      <c r="H89" s="36"/>
      <c r="I89" s="36"/>
      <c r="J89" s="36"/>
      <c r="K89" s="36"/>
      <c r="L89" s="59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9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2" customHeight="1">
      <c r="A91" s="34"/>
      <c r="B91" s="35"/>
      <c r="C91" s="28" t="s">
        <v>20</v>
      </c>
      <c r="D91" s="36"/>
      <c r="E91" s="36"/>
      <c r="F91" s="23" t="str">
        <f>F14</f>
        <v>ST Karlovy Vary</v>
      </c>
      <c r="G91" s="36"/>
      <c r="H91" s="36"/>
      <c r="I91" s="28" t="s">
        <v>22</v>
      </c>
      <c r="J91" s="75" t="str">
        <f>IF(J14="","",J14)</f>
        <v>1. 2. 2023</v>
      </c>
      <c r="K91" s="36"/>
      <c r="L91" s="59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6.96" customHeight="1">
      <c r="A92" s="34"/>
      <c r="B92" s="35"/>
      <c r="C92" s="36"/>
      <c r="D92" s="36"/>
      <c r="E92" s="36"/>
      <c r="F92" s="36"/>
      <c r="G92" s="36"/>
      <c r="H92" s="36"/>
      <c r="I92" s="36"/>
      <c r="J92" s="36"/>
      <c r="K92" s="36"/>
      <c r="L92" s="59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5.15" customHeight="1">
      <c r="A93" s="34"/>
      <c r="B93" s="35"/>
      <c r="C93" s="28" t="s">
        <v>24</v>
      </c>
      <c r="D93" s="36"/>
      <c r="E93" s="36"/>
      <c r="F93" s="23" t="str">
        <f>E17</f>
        <v>Správa železnic,s.o.;OŘ ÚNL - ST Karlovy Vary</v>
      </c>
      <c r="G93" s="36"/>
      <c r="H93" s="36"/>
      <c r="I93" s="28" t="s">
        <v>32</v>
      </c>
      <c r="J93" s="32" t="str">
        <f>E23</f>
        <v xml:space="preserve"> </v>
      </c>
      <c r="K93" s="36"/>
      <c r="L93" s="59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15.15" customHeight="1">
      <c r="A94" s="34"/>
      <c r="B94" s="35"/>
      <c r="C94" s="28" t="s">
        <v>30</v>
      </c>
      <c r="D94" s="36"/>
      <c r="E94" s="36"/>
      <c r="F94" s="23" t="str">
        <f>IF(E20="","",E20)</f>
        <v>Vyplň údaj</v>
      </c>
      <c r="G94" s="36"/>
      <c r="H94" s="36"/>
      <c r="I94" s="28" t="s">
        <v>35</v>
      </c>
      <c r="J94" s="32" t="str">
        <f>E26</f>
        <v>Pavlína Liprtová</v>
      </c>
      <c r="K94" s="36"/>
      <c r="L94" s="59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9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9.28" customHeight="1">
      <c r="A96" s="34"/>
      <c r="B96" s="35"/>
      <c r="C96" s="180" t="s">
        <v>169</v>
      </c>
      <c r="D96" s="181"/>
      <c r="E96" s="181"/>
      <c r="F96" s="181"/>
      <c r="G96" s="181"/>
      <c r="H96" s="181"/>
      <c r="I96" s="181"/>
      <c r="J96" s="182" t="s">
        <v>170</v>
      </c>
      <c r="K96" s="181"/>
      <c r="L96" s="59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="2" customFormat="1" ht="10.32" customHeight="1">
      <c r="A97" s="34"/>
      <c r="B97" s="35"/>
      <c r="C97" s="36"/>
      <c r="D97" s="36"/>
      <c r="E97" s="36"/>
      <c r="F97" s="36"/>
      <c r="G97" s="36"/>
      <c r="H97" s="36"/>
      <c r="I97" s="36"/>
      <c r="J97" s="36"/>
      <c r="K97" s="36"/>
      <c r="L97" s="59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="2" customFormat="1" ht="22.8" customHeight="1">
      <c r="A98" s="34"/>
      <c r="B98" s="35"/>
      <c r="C98" s="183" t="s">
        <v>171</v>
      </c>
      <c r="D98" s="36"/>
      <c r="E98" s="36"/>
      <c r="F98" s="36"/>
      <c r="G98" s="36"/>
      <c r="H98" s="36"/>
      <c r="I98" s="36"/>
      <c r="J98" s="106">
        <f>J120</f>
        <v>0</v>
      </c>
      <c r="K98" s="36"/>
      <c r="L98" s="59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3" t="s">
        <v>172</v>
      </c>
    </row>
    <row r="99" s="2" customFormat="1" ht="21.84" customHeight="1">
      <c r="A99" s="34"/>
      <c r="B99" s="35"/>
      <c r="C99" s="36"/>
      <c r="D99" s="36"/>
      <c r="E99" s="36"/>
      <c r="F99" s="36"/>
      <c r="G99" s="36"/>
      <c r="H99" s="36"/>
      <c r="I99" s="36"/>
      <c r="J99" s="36"/>
      <c r="K99" s="36"/>
      <c r="L99" s="59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="2" customFormat="1" ht="6.96" customHeight="1">
      <c r="A100" s="34"/>
      <c r="B100" s="62"/>
      <c r="C100" s="63"/>
      <c r="D100" s="63"/>
      <c r="E100" s="63"/>
      <c r="F100" s="63"/>
      <c r="G100" s="63"/>
      <c r="H100" s="63"/>
      <c r="I100" s="63"/>
      <c r="J100" s="63"/>
      <c r="K100" s="63"/>
      <c r="L100" s="59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4" s="2" customFormat="1" ht="6.96" customHeight="1">
      <c r="A104" s="34"/>
      <c r="B104" s="64"/>
      <c r="C104" s="65"/>
      <c r="D104" s="65"/>
      <c r="E104" s="65"/>
      <c r="F104" s="65"/>
      <c r="G104" s="65"/>
      <c r="H104" s="65"/>
      <c r="I104" s="65"/>
      <c r="J104" s="65"/>
      <c r="K104" s="65"/>
      <c r="L104" s="59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="2" customFormat="1" ht="24.96" customHeight="1">
      <c r="A105" s="34"/>
      <c r="B105" s="35"/>
      <c r="C105" s="19" t="s">
        <v>173</v>
      </c>
      <c r="D105" s="36"/>
      <c r="E105" s="36"/>
      <c r="F105" s="36"/>
      <c r="G105" s="36"/>
      <c r="H105" s="36"/>
      <c r="I105" s="36"/>
      <c r="J105" s="36"/>
      <c r="K105" s="36"/>
      <c r="L105" s="59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="2" customFormat="1" ht="6.96" customHeight="1">
      <c r="A106" s="34"/>
      <c r="B106" s="35"/>
      <c r="C106" s="36"/>
      <c r="D106" s="36"/>
      <c r="E106" s="36"/>
      <c r="F106" s="36"/>
      <c r="G106" s="36"/>
      <c r="H106" s="36"/>
      <c r="I106" s="36"/>
      <c r="J106" s="36"/>
      <c r="K106" s="36"/>
      <c r="L106" s="59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12" customHeight="1">
      <c r="A107" s="34"/>
      <c r="B107" s="35"/>
      <c r="C107" s="28" t="s">
        <v>16</v>
      </c>
      <c r="D107" s="36"/>
      <c r="E107" s="36"/>
      <c r="F107" s="36"/>
      <c r="G107" s="36"/>
      <c r="H107" s="36"/>
      <c r="I107" s="36"/>
      <c r="J107" s="36"/>
      <c r="K107" s="36"/>
      <c r="L107" s="59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16.5" customHeight="1">
      <c r="A108" s="34"/>
      <c r="B108" s="35"/>
      <c r="C108" s="36"/>
      <c r="D108" s="36"/>
      <c r="E108" s="179" t="str">
        <f>E7</f>
        <v>Oprava přejezdů v obvodu ST Karlovy Vary 2023-24</v>
      </c>
      <c r="F108" s="28"/>
      <c r="G108" s="28"/>
      <c r="H108" s="28"/>
      <c r="I108" s="36"/>
      <c r="J108" s="36"/>
      <c r="K108" s="36"/>
      <c r="L108" s="59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1" customFormat="1" ht="12" customHeight="1">
      <c r="B109" s="17"/>
      <c r="C109" s="28" t="s">
        <v>164</v>
      </c>
      <c r="D109" s="18"/>
      <c r="E109" s="18"/>
      <c r="F109" s="18"/>
      <c r="G109" s="18"/>
      <c r="H109" s="18"/>
      <c r="I109" s="18"/>
      <c r="J109" s="18"/>
      <c r="K109" s="18"/>
      <c r="L109" s="16"/>
    </row>
    <row r="110" s="2" customFormat="1" ht="16.5" customHeight="1">
      <c r="A110" s="34"/>
      <c r="B110" s="35"/>
      <c r="C110" s="36"/>
      <c r="D110" s="36"/>
      <c r="E110" s="179" t="s">
        <v>647</v>
      </c>
      <c r="F110" s="36"/>
      <c r="G110" s="36"/>
      <c r="H110" s="36"/>
      <c r="I110" s="36"/>
      <c r="J110" s="36"/>
      <c r="K110" s="36"/>
      <c r="L110" s="59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2" customHeight="1">
      <c r="A111" s="34"/>
      <c r="B111" s="35"/>
      <c r="C111" s="28" t="s">
        <v>166</v>
      </c>
      <c r="D111" s="36"/>
      <c r="E111" s="36"/>
      <c r="F111" s="36"/>
      <c r="G111" s="36"/>
      <c r="H111" s="36"/>
      <c r="I111" s="36"/>
      <c r="J111" s="36"/>
      <c r="K111" s="36"/>
      <c r="L111" s="59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6.5" customHeight="1">
      <c r="A112" s="34"/>
      <c r="B112" s="35"/>
      <c r="C112" s="36"/>
      <c r="D112" s="36"/>
      <c r="E112" s="72" t="str">
        <f>E11</f>
        <v>A.4.1 - Práce na přejezdu</v>
      </c>
      <c r="F112" s="36"/>
      <c r="G112" s="36"/>
      <c r="H112" s="36"/>
      <c r="I112" s="36"/>
      <c r="J112" s="36"/>
      <c r="K112" s="36"/>
      <c r="L112" s="59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6.96" customHeight="1">
      <c r="A113" s="34"/>
      <c r="B113" s="35"/>
      <c r="C113" s="36"/>
      <c r="D113" s="36"/>
      <c r="E113" s="36"/>
      <c r="F113" s="36"/>
      <c r="G113" s="36"/>
      <c r="H113" s="36"/>
      <c r="I113" s="36"/>
      <c r="J113" s="36"/>
      <c r="K113" s="36"/>
      <c r="L113" s="59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2" customHeight="1">
      <c r="A114" s="34"/>
      <c r="B114" s="35"/>
      <c r="C114" s="28" t="s">
        <v>20</v>
      </c>
      <c r="D114" s="36"/>
      <c r="E114" s="36"/>
      <c r="F114" s="23" t="str">
        <f>F14</f>
        <v>ST Karlovy Vary</v>
      </c>
      <c r="G114" s="36"/>
      <c r="H114" s="36"/>
      <c r="I114" s="28" t="s">
        <v>22</v>
      </c>
      <c r="J114" s="75" t="str">
        <f>IF(J14="","",J14)</f>
        <v>1. 2. 2023</v>
      </c>
      <c r="K114" s="36"/>
      <c r="L114" s="59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6.96" customHeight="1">
      <c r="A115" s="34"/>
      <c r="B115" s="35"/>
      <c r="C115" s="36"/>
      <c r="D115" s="36"/>
      <c r="E115" s="36"/>
      <c r="F115" s="36"/>
      <c r="G115" s="36"/>
      <c r="H115" s="36"/>
      <c r="I115" s="36"/>
      <c r="J115" s="36"/>
      <c r="K115" s="36"/>
      <c r="L115" s="59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5.15" customHeight="1">
      <c r="A116" s="34"/>
      <c r="B116" s="35"/>
      <c r="C116" s="28" t="s">
        <v>24</v>
      </c>
      <c r="D116" s="36"/>
      <c r="E116" s="36"/>
      <c r="F116" s="23" t="str">
        <f>E17</f>
        <v>Správa železnic,s.o.;OŘ ÚNL - ST Karlovy Vary</v>
      </c>
      <c r="G116" s="36"/>
      <c r="H116" s="36"/>
      <c r="I116" s="28" t="s">
        <v>32</v>
      </c>
      <c r="J116" s="32" t="str">
        <f>E23</f>
        <v xml:space="preserve"> </v>
      </c>
      <c r="K116" s="36"/>
      <c r="L116" s="59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5.15" customHeight="1">
      <c r="A117" s="34"/>
      <c r="B117" s="35"/>
      <c r="C117" s="28" t="s">
        <v>30</v>
      </c>
      <c r="D117" s="36"/>
      <c r="E117" s="36"/>
      <c r="F117" s="23" t="str">
        <f>IF(E20="","",E20)</f>
        <v>Vyplň údaj</v>
      </c>
      <c r="G117" s="36"/>
      <c r="H117" s="36"/>
      <c r="I117" s="28" t="s">
        <v>35</v>
      </c>
      <c r="J117" s="32" t="str">
        <f>E26</f>
        <v>Pavlína Liprtová</v>
      </c>
      <c r="K117" s="36"/>
      <c r="L117" s="59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0.32" customHeight="1">
      <c r="A118" s="34"/>
      <c r="B118" s="35"/>
      <c r="C118" s="36"/>
      <c r="D118" s="36"/>
      <c r="E118" s="36"/>
      <c r="F118" s="36"/>
      <c r="G118" s="36"/>
      <c r="H118" s="36"/>
      <c r="I118" s="36"/>
      <c r="J118" s="36"/>
      <c r="K118" s="36"/>
      <c r="L118" s="59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9" customFormat="1" ht="29.28" customHeight="1">
      <c r="A119" s="184"/>
      <c r="B119" s="185"/>
      <c r="C119" s="186" t="s">
        <v>174</v>
      </c>
      <c r="D119" s="187" t="s">
        <v>63</v>
      </c>
      <c r="E119" s="187" t="s">
        <v>59</v>
      </c>
      <c r="F119" s="187" t="s">
        <v>60</v>
      </c>
      <c r="G119" s="187" t="s">
        <v>175</v>
      </c>
      <c r="H119" s="187" t="s">
        <v>176</v>
      </c>
      <c r="I119" s="187" t="s">
        <v>177</v>
      </c>
      <c r="J119" s="187" t="s">
        <v>170</v>
      </c>
      <c r="K119" s="188" t="s">
        <v>178</v>
      </c>
      <c r="L119" s="189"/>
      <c r="M119" s="96" t="s">
        <v>1</v>
      </c>
      <c r="N119" s="97" t="s">
        <v>42</v>
      </c>
      <c r="O119" s="97" t="s">
        <v>179</v>
      </c>
      <c r="P119" s="97" t="s">
        <v>180</v>
      </c>
      <c r="Q119" s="97" t="s">
        <v>181</v>
      </c>
      <c r="R119" s="97" t="s">
        <v>182</v>
      </c>
      <c r="S119" s="97" t="s">
        <v>183</v>
      </c>
      <c r="T119" s="98" t="s">
        <v>184</v>
      </c>
      <c r="U119" s="184"/>
      <c r="V119" s="184"/>
      <c r="W119" s="184"/>
      <c r="X119" s="184"/>
      <c r="Y119" s="184"/>
      <c r="Z119" s="184"/>
      <c r="AA119" s="184"/>
      <c r="AB119" s="184"/>
      <c r="AC119" s="184"/>
      <c r="AD119" s="184"/>
      <c r="AE119" s="184"/>
    </row>
    <row r="120" s="2" customFormat="1" ht="22.8" customHeight="1">
      <c r="A120" s="34"/>
      <c r="B120" s="35"/>
      <c r="C120" s="103" t="s">
        <v>185</v>
      </c>
      <c r="D120" s="36"/>
      <c r="E120" s="36"/>
      <c r="F120" s="36"/>
      <c r="G120" s="36"/>
      <c r="H120" s="36"/>
      <c r="I120" s="36"/>
      <c r="J120" s="190">
        <f>BK120</f>
        <v>0</v>
      </c>
      <c r="K120" s="36"/>
      <c r="L120" s="40"/>
      <c r="M120" s="99"/>
      <c r="N120" s="191"/>
      <c r="O120" s="100"/>
      <c r="P120" s="192">
        <f>SUM(P121:P188)</f>
        <v>0</v>
      </c>
      <c r="Q120" s="100"/>
      <c r="R120" s="192">
        <f>SUM(R121:R188)</f>
        <v>296.67698199999995</v>
      </c>
      <c r="S120" s="100"/>
      <c r="T120" s="193">
        <f>SUM(T121:T188)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3" t="s">
        <v>77</v>
      </c>
      <c r="AU120" s="13" t="s">
        <v>172</v>
      </c>
      <c r="BK120" s="194">
        <f>SUM(BK121:BK188)</f>
        <v>0</v>
      </c>
    </row>
    <row r="121" s="2" customFormat="1" ht="37.8" customHeight="1">
      <c r="A121" s="34"/>
      <c r="B121" s="35"/>
      <c r="C121" s="195" t="s">
        <v>85</v>
      </c>
      <c r="D121" s="195" t="s">
        <v>186</v>
      </c>
      <c r="E121" s="196" t="s">
        <v>187</v>
      </c>
      <c r="F121" s="197" t="s">
        <v>188</v>
      </c>
      <c r="G121" s="198" t="s">
        <v>189</v>
      </c>
      <c r="H121" s="199">
        <v>18</v>
      </c>
      <c r="I121" s="200"/>
      <c r="J121" s="201">
        <f>ROUND(I121*H121,2)</f>
        <v>0</v>
      </c>
      <c r="K121" s="197" t="s">
        <v>190</v>
      </c>
      <c r="L121" s="40"/>
      <c r="M121" s="202" t="s">
        <v>1</v>
      </c>
      <c r="N121" s="203" t="s">
        <v>43</v>
      </c>
      <c r="O121" s="87"/>
      <c r="P121" s="204">
        <f>O121*H121</f>
        <v>0</v>
      </c>
      <c r="Q121" s="204">
        <v>0</v>
      </c>
      <c r="R121" s="204">
        <f>Q121*H121</f>
        <v>0</v>
      </c>
      <c r="S121" s="204">
        <v>0</v>
      </c>
      <c r="T121" s="205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206" t="s">
        <v>191</v>
      </c>
      <c r="AT121" s="206" t="s">
        <v>186</v>
      </c>
      <c r="AU121" s="206" t="s">
        <v>78</v>
      </c>
      <c r="AY121" s="13" t="s">
        <v>192</v>
      </c>
      <c r="BE121" s="207">
        <f>IF(N121="základní",J121,0)</f>
        <v>0</v>
      </c>
      <c r="BF121" s="207">
        <f>IF(N121="snížená",J121,0)</f>
        <v>0</v>
      </c>
      <c r="BG121" s="207">
        <f>IF(N121="zákl. přenesená",J121,0)</f>
        <v>0</v>
      </c>
      <c r="BH121" s="207">
        <f>IF(N121="sníž. přenesená",J121,0)</f>
        <v>0</v>
      </c>
      <c r="BI121" s="207">
        <f>IF(N121="nulová",J121,0)</f>
        <v>0</v>
      </c>
      <c r="BJ121" s="13" t="s">
        <v>85</v>
      </c>
      <c r="BK121" s="207">
        <f>ROUND(I121*H121,2)</f>
        <v>0</v>
      </c>
      <c r="BL121" s="13" t="s">
        <v>191</v>
      </c>
      <c r="BM121" s="206" t="s">
        <v>649</v>
      </c>
    </row>
    <row r="122" s="10" customFormat="1">
      <c r="A122" s="10"/>
      <c r="B122" s="208"/>
      <c r="C122" s="209"/>
      <c r="D122" s="210" t="s">
        <v>194</v>
      </c>
      <c r="E122" s="211" t="s">
        <v>1</v>
      </c>
      <c r="F122" s="212" t="s">
        <v>650</v>
      </c>
      <c r="G122" s="209"/>
      <c r="H122" s="213">
        <v>18</v>
      </c>
      <c r="I122" s="214"/>
      <c r="J122" s="209"/>
      <c r="K122" s="209"/>
      <c r="L122" s="215"/>
      <c r="M122" s="216"/>
      <c r="N122" s="217"/>
      <c r="O122" s="217"/>
      <c r="P122" s="217"/>
      <c r="Q122" s="217"/>
      <c r="R122" s="217"/>
      <c r="S122" s="217"/>
      <c r="T122" s="218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  <c r="AT122" s="219" t="s">
        <v>194</v>
      </c>
      <c r="AU122" s="219" t="s">
        <v>78</v>
      </c>
      <c r="AV122" s="10" t="s">
        <v>87</v>
      </c>
      <c r="AW122" s="10" t="s">
        <v>34</v>
      </c>
      <c r="AX122" s="10" t="s">
        <v>85</v>
      </c>
      <c r="AY122" s="219" t="s">
        <v>192</v>
      </c>
    </row>
    <row r="123" s="2" customFormat="1" ht="55.5" customHeight="1">
      <c r="A123" s="34"/>
      <c r="B123" s="35"/>
      <c r="C123" s="195" t="s">
        <v>87</v>
      </c>
      <c r="D123" s="195" t="s">
        <v>186</v>
      </c>
      <c r="E123" s="196" t="s">
        <v>196</v>
      </c>
      <c r="F123" s="197" t="s">
        <v>197</v>
      </c>
      <c r="G123" s="198" t="s">
        <v>198</v>
      </c>
      <c r="H123" s="199">
        <v>190.80000000000001</v>
      </c>
      <c r="I123" s="200"/>
      <c r="J123" s="201">
        <f>ROUND(I123*H123,2)</f>
        <v>0</v>
      </c>
      <c r="K123" s="197" t="s">
        <v>190</v>
      </c>
      <c r="L123" s="40"/>
      <c r="M123" s="202" t="s">
        <v>1</v>
      </c>
      <c r="N123" s="203" t="s">
        <v>43</v>
      </c>
      <c r="O123" s="87"/>
      <c r="P123" s="204">
        <f>O123*H123</f>
        <v>0</v>
      </c>
      <c r="Q123" s="204">
        <v>0</v>
      </c>
      <c r="R123" s="204">
        <f>Q123*H123</f>
        <v>0</v>
      </c>
      <c r="S123" s="204">
        <v>0</v>
      </c>
      <c r="T123" s="205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206" t="s">
        <v>191</v>
      </c>
      <c r="AT123" s="206" t="s">
        <v>186</v>
      </c>
      <c r="AU123" s="206" t="s">
        <v>78</v>
      </c>
      <c r="AY123" s="13" t="s">
        <v>192</v>
      </c>
      <c r="BE123" s="207">
        <f>IF(N123="základní",J123,0)</f>
        <v>0</v>
      </c>
      <c r="BF123" s="207">
        <f>IF(N123="snížená",J123,0)</f>
        <v>0</v>
      </c>
      <c r="BG123" s="207">
        <f>IF(N123="zákl. přenesená",J123,0)</f>
        <v>0</v>
      </c>
      <c r="BH123" s="207">
        <f>IF(N123="sníž. přenesená",J123,0)</f>
        <v>0</v>
      </c>
      <c r="BI123" s="207">
        <f>IF(N123="nulová",J123,0)</f>
        <v>0</v>
      </c>
      <c r="BJ123" s="13" t="s">
        <v>85</v>
      </c>
      <c r="BK123" s="207">
        <f>ROUND(I123*H123,2)</f>
        <v>0</v>
      </c>
      <c r="BL123" s="13" t="s">
        <v>191</v>
      </c>
      <c r="BM123" s="206" t="s">
        <v>651</v>
      </c>
    </row>
    <row r="124" s="2" customFormat="1">
      <c r="A124" s="34"/>
      <c r="B124" s="35"/>
      <c r="C124" s="36"/>
      <c r="D124" s="210" t="s">
        <v>238</v>
      </c>
      <c r="E124" s="36"/>
      <c r="F124" s="220" t="s">
        <v>652</v>
      </c>
      <c r="G124" s="36"/>
      <c r="H124" s="36"/>
      <c r="I124" s="221"/>
      <c r="J124" s="36"/>
      <c r="K124" s="36"/>
      <c r="L124" s="40"/>
      <c r="M124" s="222"/>
      <c r="N124" s="223"/>
      <c r="O124" s="87"/>
      <c r="P124" s="87"/>
      <c r="Q124" s="87"/>
      <c r="R124" s="87"/>
      <c r="S124" s="87"/>
      <c r="T124" s="88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13" t="s">
        <v>238</v>
      </c>
      <c r="AU124" s="13" t="s">
        <v>78</v>
      </c>
    </row>
    <row r="125" s="10" customFormat="1">
      <c r="A125" s="10"/>
      <c r="B125" s="208"/>
      <c r="C125" s="209"/>
      <c r="D125" s="210" t="s">
        <v>194</v>
      </c>
      <c r="E125" s="211" t="s">
        <v>1</v>
      </c>
      <c r="F125" s="212" t="s">
        <v>653</v>
      </c>
      <c r="G125" s="209"/>
      <c r="H125" s="213">
        <v>180.90000000000001</v>
      </c>
      <c r="I125" s="214"/>
      <c r="J125" s="209"/>
      <c r="K125" s="209"/>
      <c r="L125" s="215"/>
      <c r="M125" s="216"/>
      <c r="N125" s="217"/>
      <c r="O125" s="217"/>
      <c r="P125" s="217"/>
      <c r="Q125" s="217"/>
      <c r="R125" s="217"/>
      <c r="S125" s="217"/>
      <c r="T125" s="218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  <c r="AT125" s="219" t="s">
        <v>194</v>
      </c>
      <c r="AU125" s="219" t="s">
        <v>78</v>
      </c>
      <c r="AV125" s="10" t="s">
        <v>87</v>
      </c>
      <c r="AW125" s="10" t="s">
        <v>34</v>
      </c>
      <c r="AX125" s="10" t="s">
        <v>78</v>
      </c>
      <c r="AY125" s="219" t="s">
        <v>192</v>
      </c>
    </row>
    <row r="126" s="10" customFormat="1">
      <c r="A126" s="10"/>
      <c r="B126" s="208"/>
      <c r="C126" s="209"/>
      <c r="D126" s="210" t="s">
        <v>194</v>
      </c>
      <c r="E126" s="211" t="s">
        <v>1</v>
      </c>
      <c r="F126" s="212" t="s">
        <v>654</v>
      </c>
      <c r="G126" s="209"/>
      <c r="H126" s="213">
        <v>9.9000000000000004</v>
      </c>
      <c r="I126" s="214"/>
      <c r="J126" s="209"/>
      <c r="K126" s="209"/>
      <c r="L126" s="215"/>
      <c r="M126" s="216"/>
      <c r="N126" s="217"/>
      <c r="O126" s="217"/>
      <c r="P126" s="217"/>
      <c r="Q126" s="217"/>
      <c r="R126" s="217"/>
      <c r="S126" s="217"/>
      <c r="T126" s="218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  <c r="AT126" s="219" t="s">
        <v>194</v>
      </c>
      <c r="AU126" s="219" t="s">
        <v>78</v>
      </c>
      <c r="AV126" s="10" t="s">
        <v>87</v>
      </c>
      <c r="AW126" s="10" t="s">
        <v>34</v>
      </c>
      <c r="AX126" s="10" t="s">
        <v>78</v>
      </c>
      <c r="AY126" s="219" t="s">
        <v>192</v>
      </c>
    </row>
    <row r="127" s="11" customFormat="1">
      <c r="A127" s="11"/>
      <c r="B127" s="242"/>
      <c r="C127" s="243"/>
      <c r="D127" s="210" t="s">
        <v>194</v>
      </c>
      <c r="E127" s="244" t="s">
        <v>1</v>
      </c>
      <c r="F127" s="245" t="s">
        <v>431</v>
      </c>
      <c r="G127" s="243"/>
      <c r="H127" s="246">
        <v>190.80000000000001</v>
      </c>
      <c r="I127" s="247"/>
      <c r="J127" s="243"/>
      <c r="K127" s="243"/>
      <c r="L127" s="248"/>
      <c r="M127" s="249"/>
      <c r="N127" s="250"/>
      <c r="O127" s="250"/>
      <c r="P127" s="250"/>
      <c r="Q127" s="250"/>
      <c r="R127" s="250"/>
      <c r="S127" s="250"/>
      <c r="T127" s="251"/>
      <c r="U127" s="11"/>
      <c r="V127" s="11"/>
      <c r="W127" s="11"/>
      <c r="X127" s="11"/>
      <c r="Y127" s="11"/>
      <c r="Z127" s="11"/>
      <c r="AA127" s="11"/>
      <c r="AB127" s="11"/>
      <c r="AC127" s="11"/>
      <c r="AD127" s="11"/>
      <c r="AE127" s="11"/>
      <c r="AT127" s="252" t="s">
        <v>194</v>
      </c>
      <c r="AU127" s="252" t="s">
        <v>78</v>
      </c>
      <c r="AV127" s="11" t="s">
        <v>191</v>
      </c>
      <c r="AW127" s="11" t="s">
        <v>34</v>
      </c>
      <c r="AX127" s="11" t="s">
        <v>85</v>
      </c>
      <c r="AY127" s="252" t="s">
        <v>192</v>
      </c>
    </row>
    <row r="128" s="2" customFormat="1" ht="90" customHeight="1">
      <c r="A128" s="34"/>
      <c r="B128" s="35"/>
      <c r="C128" s="195" t="s">
        <v>201</v>
      </c>
      <c r="D128" s="195" t="s">
        <v>186</v>
      </c>
      <c r="E128" s="196" t="s">
        <v>410</v>
      </c>
      <c r="F128" s="197" t="s">
        <v>411</v>
      </c>
      <c r="G128" s="198" t="s">
        <v>227</v>
      </c>
      <c r="H128" s="199">
        <v>0.037999999999999999</v>
      </c>
      <c r="I128" s="200"/>
      <c r="J128" s="201">
        <f>ROUND(I128*H128,2)</f>
        <v>0</v>
      </c>
      <c r="K128" s="197" t="s">
        <v>190</v>
      </c>
      <c r="L128" s="40"/>
      <c r="M128" s="202" t="s">
        <v>1</v>
      </c>
      <c r="N128" s="203" t="s">
        <v>43</v>
      </c>
      <c r="O128" s="87"/>
      <c r="P128" s="204">
        <f>O128*H128</f>
        <v>0</v>
      </c>
      <c r="Q128" s="204">
        <v>0</v>
      </c>
      <c r="R128" s="204">
        <f>Q128*H128</f>
        <v>0</v>
      </c>
      <c r="S128" s="204">
        <v>0</v>
      </c>
      <c r="T128" s="205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206" t="s">
        <v>191</v>
      </c>
      <c r="AT128" s="206" t="s">
        <v>186</v>
      </c>
      <c r="AU128" s="206" t="s">
        <v>78</v>
      </c>
      <c r="AY128" s="13" t="s">
        <v>192</v>
      </c>
      <c r="BE128" s="207">
        <f>IF(N128="základní",J128,0)</f>
        <v>0</v>
      </c>
      <c r="BF128" s="207">
        <f>IF(N128="snížená",J128,0)</f>
        <v>0</v>
      </c>
      <c r="BG128" s="207">
        <f>IF(N128="zákl. přenesená",J128,0)</f>
        <v>0</v>
      </c>
      <c r="BH128" s="207">
        <f>IF(N128="sníž. přenesená",J128,0)</f>
        <v>0</v>
      </c>
      <c r="BI128" s="207">
        <f>IF(N128="nulová",J128,0)</f>
        <v>0</v>
      </c>
      <c r="BJ128" s="13" t="s">
        <v>85</v>
      </c>
      <c r="BK128" s="207">
        <f>ROUND(I128*H128,2)</f>
        <v>0</v>
      </c>
      <c r="BL128" s="13" t="s">
        <v>191</v>
      </c>
      <c r="BM128" s="206" t="s">
        <v>655</v>
      </c>
    </row>
    <row r="129" s="10" customFormat="1">
      <c r="A129" s="10"/>
      <c r="B129" s="208"/>
      <c r="C129" s="209"/>
      <c r="D129" s="210" t="s">
        <v>194</v>
      </c>
      <c r="E129" s="211" t="s">
        <v>1</v>
      </c>
      <c r="F129" s="212" t="s">
        <v>656</v>
      </c>
      <c r="G129" s="209"/>
      <c r="H129" s="213">
        <v>0.037999999999999999</v>
      </c>
      <c r="I129" s="214"/>
      <c r="J129" s="209"/>
      <c r="K129" s="209"/>
      <c r="L129" s="215"/>
      <c r="M129" s="216"/>
      <c r="N129" s="217"/>
      <c r="O129" s="217"/>
      <c r="P129" s="217"/>
      <c r="Q129" s="217"/>
      <c r="R129" s="217"/>
      <c r="S129" s="217"/>
      <c r="T129" s="218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  <c r="AT129" s="219" t="s">
        <v>194</v>
      </c>
      <c r="AU129" s="219" t="s">
        <v>78</v>
      </c>
      <c r="AV129" s="10" t="s">
        <v>87</v>
      </c>
      <c r="AW129" s="10" t="s">
        <v>34</v>
      </c>
      <c r="AX129" s="10" t="s">
        <v>85</v>
      </c>
      <c r="AY129" s="219" t="s">
        <v>192</v>
      </c>
    </row>
    <row r="130" s="2" customFormat="1" ht="76.35" customHeight="1">
      <c r="A130" s="34"/>
      <c r="B130" s="35"/>
      <c r="C130" s="195" t="s">
        <v>191</v>
      </c>
      <c r="D130" s="195" t="s">
        <v>186</v>
      </c>
      <c r="E130" s="196" t="s">
        <v>231</v>
      </c>
      <c r="F130" s="197" t="s">
        <v>232</v>
      </c>
      <c r="G130" s="198" t="s">
        <v>227</v>
      </c>
      <c r="H130" s="199">
        <v>0.037999999999999999</v>
      </c>
      <c r="I130" s="200"/>
      <c r="J130" s="201">
        <f>ROUND(I130*H130,2)</f>
        <v>0</v>
      </c>
      <c r="K130" s="197" t="s">
        <v>190</v>
      </c>
      <c r="L130" s="40"/>
      <c r="M130" s="202" t="s">
        <v>1</v>
      </c>
      <c r="N130" s="203" t="s">
        <v>43</v>
      </c>
      <c r="O130" s="87"/>
      <c r="P130" s="204">
        <f>O130*H130</f>
        <v>0</v>
      </c>
      <c r="Q130" s="204">
        <v>0</v>
      </c>
      <c r="R130" s="204">
        <f>Q130*H130</f>
        <v>0</v>
      </c>
      <c r="S130" s="204">
        <v>0</v>
      </c>
      <c r="T130" s="205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206" t="s">
        <v>191</v>
      </c>
      <c r="AT130" s="206" t="s">
        <v>186</v>
      </c>
      <c r="AU130" s="206" t="s">
        <v>78</v>
      </c>
      <c r="AY130" s="13" t="s">
        <v>192</v>
      </c>
      <c r="BE130" s="207">
        <f>IF(N130="základní",J130,0)</f>
        <v>0</v>
      </c>
      <c r="BF130" s="207">
        <f>IF(N130="snížená",J130,0)</f>
        <v>0</v>
      </c>
      <c r="BG130" s="207">
        <f>IF(N130="zákl. přenesená",J130,0)</f>
        <v>0</v>
      </c>
      <c r="BH130" s="207">
        <f>IF(N130="sníž. přenesená",J130,0)</f>
        <v>0</v>
      </c>
      <c r="BI130" s="207">
        <f>IF(N130="nulová",J130,0)</f>
        <v>0</v>
      </c>
      <c r="BJ130" s="13" t="s">
        <v>85</v>
      </c>
      <c r="BK130" s="207">
        <f>ROUND(I130*H130,2)</f>
        <v>0</v>
      </c>
      <c r="BL130" s="13" t="s">
        <v>191</v>
      </c>
      <c r="BM130" s="206" t="s">
        <v>657</v>
      </c>
    </row>
    <row r="131" s="10" customFormat="1">
      <c r="A131" s="10"/>
      <c r="B131" s="208"/>
      <c r="C131" s="209"/>
      <c r="D131" s="210" t="s">
        <v>194</v>
      </c>
      <c r="E131" s="211" t="s">
        <v>1</v>
      </c>
      <c r="F131" s="212" t="s">
        <v>658</v>
      </c>
      <c r="G131" s="209"/>
      <c r="H131" s="213">
        <v>0.037999999999999999</v>
      </c>
      <c r="I131" s="214"/>
      <c r="J131" s="209"/>
      <c r="K131" s="209"/>
      <c r="L131" s="215"/>
      <c r="M131" s="216"/>
      <c r="N131" s="217"/>
      <c r="O131" s="217"/>
      <c r="P131" s="217"/>
      <c r="Q131" s="217"/>
      <c r="R131" s="217"/>
      <c r="S131" s="217"/>
      <c r="T131" s="218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  <c r="AT131" s="219" t="s">
        <v>194</v>
      </c>
      <c r="AU131" s="219" t="s">
        <v>78</v>
      </c>
      <c r="AV131" s="10" t="s">
        <v>87</v>
      </c>
      <c r="AW131" s="10" t="s">
        <v>34</v>
      </c>
      <c r="AX131" s="10" t="s">
        <v>85</v>
      </c>
      <c r="AY131" s="219" t="s">
        <v>192</v>
      </c>
    </row>
    <row r="132" s="2" customFormat="1" ht="76.35" customHeight="1">
      <c r="A132" s="34"/>
      <c r="B132" s="35"/>
      <c r="C132" s="195" t="s">
        <v>210</v>
      </c>
      <c r="D132" s="195" t="s">
        <v>186</v>
      </c>
      <c r="E132" s="196" t="s">
        <v>202</v>
      </c>
      <c r="F132" s="197" t="s">
        <v>203</v>
      </c>
      <c r="G132" s="198" t="s">
        <v>204</v>
      </c>
      <c r="H132" s="199">
        <v>59.238999999999997</v>
      </c>
      <c r="I132" s="200"/>
      <c r="J132" s="201">
        <f>ROUND(I132*H132,2)</f>
        <v>0</v>
      </c>
      <c r="K132" s="197" t="s">
        <v>190</v>
      </c>
      <c r="L132" s="40"/>
      <c r="M132" s="202" t="s">
        <v>1</v>
      </c>
      <c r="N132" s="203" t="s">
        <v>43</v>
      </c>
      <c r="O132" s="87"/>
      <c r="P132" s="204">
        <f>O132*H132</f>
        <v>0</v>
      </c>
      <c r="Q132" s="204">
        <v>0</v>
      </c>
      <c r="R132" s="204">
        <f>Q132*H132</f>
        <v>0</v>
      </c>
      <c r="S132" s="204">
        <v>0</v>
      </c>
      <c r="T132" s="205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206" t="s">
        <v>191</v>
      </c>
      <c r="AT132" s="206" t="s">
        <v>186</v>
      </c>
      <c r="AU132" s="206" t="s">
        <v>78</v>
      </c>
      <c r="AY132" s="13" t="s">
        <v>192</v>
      </c>
      <c r="BE132" s="207">
        <f>IF(N132="základní",J132,0)</f>
        <v>0</v>
      </c>
      <c r="BF132" s="207">
        <f>IF(N132="snížená",J132,0)</f>
        <v>0</v>
      </c>
      <c r="BG132" s="207">
        <f>IF(N132="zákl. přenesená",J132,0)</f>
        <v>0</v>
      </c>
      <c r="BH132" s="207">
        <f>IF(N132="sníž. přenesená",J132,0)</f>
        <v>0</v>
      </c>
      <c r="BI132" s="207">
        <f>IF(N132="nulová",J132,0)</f>
        <v>0</v>
      </c>
      <c r="BJ132" s="13" t="s">
        <v>85</v>
      </c>
      <c r="BK132" s="207">
        <f>ROUND(I132*H132,2)</f>
        <v>0</v>
      </c>
      <c r="BL132" s="13" t="s">
        <v>191</v>
      </c>
      <c r="BM132" s="206" t="s">
        <v>659</v>
      </c>
    </row>
    <row r="133" s="2" customFormat="1">
      <c r="A133" s="34"/>
      <c r="B133" s="35"/>
      <c r="C133" s="36"/>
      <c r="D133" s="210" t="s">
        <v>238</v>
      </c>
      <c r="E133" s="36"/>
      <c r="F133" s="220" t="s">
        <v>660</v>
      </c>
      <c r="G133" s="36"/>
      <c r="H133" s="36"/>
      <c r="I133" s="221"/>
      <c r="J133" s="36"/>
      <c r="K133" s="36"/>
      <c r="L133" s="40"/>
      <c r="M133" s="222"/>
      <c r="N133" s="223"/>
      <c r="O133" s="87"/>
      <c r="P133" s="87"/>
      <c r="Q133" s="87"/>
      <c r="R133" s="87"/>
      <c r="S133" s="87"/>
      <c r="T133" s="88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T133" s="13" t="s">
        <v>238</v>
      </c>
      <c r="AU133" s="13" t="s">
        <v>78</v>
      </c>
    </row>
    <row r="134" s="10" customFormat="1">
      <c r="A134" s="10"/>
      <c r="B134" s="208"/>
      <c r="C134" s="209"/>
      <c r="D134" s="210" t="s">
        <v>194</v>
      </c>
      <c r="E134" s="211" t="s">
        <v>1</v>
      </c>
      <c r="F134" s="212" t="s">
        <v>661</v>
      </c>
      <c r="G134" s="209"/>
      <c r="H134" s="213">
        <v>59.238999999999997</v>
      </c>
      <c r="I134" s="214"/>
      <c r="J134" s="209"/>
      <c r="K134" s="209"/>
      <c r="L134" s="215"/>
      <c r="M134" s="216"/>
      <c r="N134" s="217"/>
      <c r="O134" s="217"/>
      <c r="P134" s="217"/>
      <c r="Q134" s="217"/>
      <c r="R134" s="217"/>
      <c r="S134" s="217"/>
      <c r="T134" s="218"/>
      <c r="U134" s="10"/>
      <c r="V134" s="10"/>
      <c r="W134" s="10"/>
      <c r="X134" s="10"/>
      <c r="Y134" s="10"/>
      <c r="Z134" s="10"/>
      <c r="AA134" s="10"/>
      <c r="AB134" s="10"/>
      <c r="AC134" s="10"/>
      <c r="AD134" s="10"/>
      <c r="AE134" s="10"/>
      <c r="AT134" s="219" t="s">
        <v>194</v>
      </c>
      <c r="AU134" s="219" t="s">
        <v>78</v>
      </c>
      <c r="AV134" s="10" t="s">
        <v>87</v>
      </c>
      <c r="AW134" s="10" t="s">
        <v>34</v>
      </c>
      <c r="AX134" s="10" t="s">
        <v>85</v>
      </c>
      <c r="AY134" s="219" t="s">
        <v>192</v>
      </c>
    </row>
    <row r="135" s="2" customFormat="1" ht="49.05" customHeight="1">
      <c r="A135" s="34"/>
      <c r="B135" s="35"/>
      <c r="C135" s="195" t="s">
        <v>215</v>
      </c>
      <c r="D135" s="195" t="s">
        <v>186</v>
      </c>
      <c r="E135" s="196" t="s">
        <v>221</v>
      </c>
      <c r="F135" s="197" t="s">
        <v>222</v>
      </c>
      <c r="G135" s="198" t="s">
        <v>218</v>
      </c>
      <c r="H135" s="199">
        <v>4</v>
      </c>
      <c r="I135" s="200"/>
      <c r="J135" s="201">
        <f>ROUND(I135*H135,2)</f>
        <v>0</v>
      </c>
      <c r="K135" s="197" t="s">
        <v>190</v>
      </c>
      <c r="L135" s="40"/>
      <c r="M135" s="202" t="s">
        <v>1</v>
      </c>
      <c r="N135" s="203" t="s">
        <v>43</v>
      </c>
      <c r="O135" s="87"/>
      <c r="P135" s="204">
        <f>O135*H135</f>
        <v>0</v>
      </c>
      <c r="Q135" s="204">
        <v>0</v>
      </c>
      <c r="R135" s="204">
        <f>Q135*H135</f>
        <v>0</v>
      </c>
      <c r="S135" s="204">
        <v>0</v>
      </c>
      <c r="T135" s="205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206" t="s">
        <v>191</v>
      </c>
      <c r="AT135" s="206" t="s">
        <v>186</v>
      </c>
      <c r="AU135" s="206" t="s">
        <v>78</v>
      </c>
      <c r="AY135" s="13" t="s">
        <v>192</v>
      </c>
      <c r="BE135" s="207">
        <f>IF(N135="základní",J135,0)</f>
        <v>0</v>
      </c>
      <c r="BF135" s="207">
        <f>IF(N135="snížená",J135,0)</f>
        <v>0</v>
      </c>
      <c r="BG135" s="207">
        <f>IF(N135="zákl. přenesená",J135,0)</f>
        <v>0</v>
      </c>
      <c r="BH135" s="207">
        <f>IF(N135="sníž. přenesená",J135,0)</f>
        <v>0</v>
      </c>
      <c r="BI135" s="207">
        <f>IF(N135="nulová",J135,0)</f>
        <v>0</v>
      </c>
      <c r="BJ135" s="13" t="s">
        <v>85</v>
      </c>
      <c r="BK135" s="207">
        <f>ROUND(I135*H135,2)</f>
        <v>0</v>
      </c>
      <c r="BL135" s="13" t="s">
        <v>191</v>
      </c>
      <c r="BM135" s="206" t="s">
        <v>662</v>
      </c>
    </row>
    <row r="136" s="2" customFormat="1" ht="76.35" customHeight="1">
      <c r="A136" s="34"/>
      <c r="B136" s="35"/>
      <c r="C136" s="195" t="s">
        <v>220</v>
      </c>
      <c r="D136" s="195" t="s">
        <v>186</v>
      </c>
      <c r="E136" s="196" t="s">
        <v>207</v>
      </c>
      <c r="F136" s="197" t="s">
        <v>208</v>
      </c>
      <c r="G136" s="198" t="s">
        <v>204</v>
      </c>
      <c r="H136" s="199">
        <v>59.238999999999997</v>
      </c>
      <c r="I136" s="200"/>
      <c r="J136" s="201">
        <f>ROUND(I136*H136,2)</f>
        <v>0</v>
      </c>
      <c r="K136" s="197" t="s">
        <v>190</v>
      </c>
      <c r="L136" s="40"/>
      <c r="M136" s="202" t="s">
        <v>1</v>
      </c>
      <c r="N136" s="203" t="s">
        <v>43</v>
      </c>
      <c r="O136" s="87"/>
      <c r="P136" s="204">
        <f>O136*H136</f>
        <v>0</v>
      </c>
      <c r="Q136" s="204">
        <v>0</v>
      </c>
      <c r="R136" s="204">
        <f>Q136*H136</f>
        <v>0</v>
      </c>
      <c r="S136" s="204">
        <v>0</v>
      </c>
      <c r="T136" s="205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206" t="s">
        <v>191</v>
      </c>
      <c r="AT136" s="206" t="s">
        <v>186</v>
      </c>
      <c r="AU136" s="206" t="s">
        <v>78</v>
      </c>
      <c r="AY136" s="13" t="s">
        <v>192</v>
      </c>
      <c r="BE136" s="207">
        <f>IF(N136="základní",J136,0)</f>
        <v>0</v>
      </c>
      <c r="BF136" s="207">
        <f>IF(N136="snížená",J136,0)</f>
        <v>0</v>
      </c>
      <c r="BG136" s="207">
        <f>IF(N136="zákl. přenesená",J136,0)</f>
        <v>0</v>
      </c>
      <c r="BH136" s="207">
        <f>IF(N136="sníž. přenesená",J136,0)</f>
        <v>0</v>
      </c>
      <c r="BI136" s="207">
        <f>IF(N136="nulová",J136,0)</f>
        <v>0</v>
      </c>
      <c r="BJ136" s="13" t="s">
        <v>85</v>
      </c>
      <c r="BK136" s="207">
        <f>ROUND(I136*H136,2)</f>
        <v>0</v>
      </c>
      <c r="BL136" s="13" t="s">
        <v>191</v>
      </c>
      <c r="BM136" s="206" t="s">
        <v>663</v>
      </c>
    </row>
    <row r="137" s="2" customFormat="1" ht="90" customHeight="1">
      <c r="A137" s="34"/>
      <c r="B137" s="35"/>
      <c r="C137" s="195" t="s">
        <v>224</v>
      </c>
      <c r="D137" s="195" t="s">
        <v>186</v>
      </c>
      <c r="E137" s="196" t="s">
        <v>271</v>
      </c>
      <c r="F137" s="197" t="s">
        <v>272</v>
      </c>
      <c r="G137" s="198" t="s">
        <v>198</v>
      </c>
      <c r="H137" s="199">
        <v>175.5</v>
      </c>
      <c r="I137" s="200"/>
      <c r="J137" s="201">
        <f>ROUND(I137*H137,2)</f>
        <v>0</v>
      </c>
      <c r="K137" s="197" t="s">
        <v>190</v>
      </c>
      <c r="L137" s="40"/>
      <c r="M137" s="202" t="s">
        <v>1</v>
      </c>
      <c r="N137" s="203" t="s">
        <v>43</v>
      </c>
      <c r="O137" s="87"/>
      <c r="P137" s="204">
        <f>O137*H137</f>
        <v>0</v>
      </c>
      <c r="Q137" s="204">
        <v>0</v>
      </c>
      <c r="R137" s="204">
        <f>Q137*H137</f>
        <v>0</v>
      </c>
      <c r="S137" s="204">
        <v>0</v>
      </c>
      <c r="T137" s="205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206" t="s">
        <v>191</v>
      </c>
      <c r="AT137" s="206" t="s">
        <v>186</v>
      </c>
      <c r="AU137" s="206" t="s">
        <v>78</v>
      </c>
      <c r="AY137" s="13" t="s">
        <v>192</v>
      </c>
      <c r="BE137" s="207">
        <f>IF(N137="základní",J137,0)</f>
        <v>0</v>
      </c>
      <c r="BF137" s="207">
        <f>IF(N137="snížená",J137,0)</f>
        <v>0</v>
      </c>
      <c r="BG137" s="207">
        <f>IF(N137="zákl. přenesená",J137,0)</f>
        <v>0</v>
      </c>
      <c r="BH137" s="207">
        <f>IF(N137="sníž. přenesená",J137,0)</f>
        <v>0</v>
      </c>
      <c r="BI137" s="207">
        <f>IF(N137="nulová",J137,0)</f>
        <v>0</v>
      </c>
      <c r="BJ137" s="13" t="s">
        <v>85</v>
      </c>
      <c r="BK137" s="207">
        <f>ROUND(I137*H137,2)</f>
        <v>0</v>
      </c>
      <c r="BL137" s="13" t="s">
        <v>191</v>
      </c>
      <c r="BM137" s="206" t="s">
        <v>664</v>
      </c>
    </row>
    <row r="138" s="2" customFormat="1">
      <c r="A138" s="34"/>
      <c r="B138" s="35"/>
      <c r="C138" s="36"/>
      <c r="D138" s="210" t="s">
        <v>238</v>
      </c>
      <c r="E138" s="36"/>
      <c r="F138" s="220" t="s">
        <v>665</v>
      </c>
      <c r="G138" s="36"/>
      <c r="H138" s="36"/>
      <c r="I138" s="221"/>
      <c r="J138" s="36"/>
      <c r="K138" s="36"/>
      <c r="L138" s="40"/>
      <c r="M138" s="222"/>
      <c r="N138" s="223"/>
      <c r="O138" s="87"/>
      <c r="P138" s="87"/>
      <c r="Q138" s="87"/>
      <c r="R138" s="87"/>
      <c r="S138" s="87"/>
      <c r="T138" s="88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T138" s="13" t="s">
        <v>238</v>
      </c>
      <c r="AU138" s="13" t="s">
        <v>78</v>
      </c>
    </row>
    <row r="139" s="10" customFormat="1">
      <c r="A139" s="10"/>
      <c r="B139" s="208"/>
      <c r="C139" s="209"/>
      <c r="D139" s="210" t="s">
        <v>194</v>
      </c>
      <c r="E139" s="211" t="s">
        <v>1</v>
      </c>
      <c r="F139" s="212" t="s">
        <v>666</v>
      </c>
      <c r="G139" s="209"/>
      <c r="H139" s="213">
        <v>175.5</v>
      </c>
      <c r="I139" s="214"/>
      <c r="J139" s="209"/>
      <c r="K139" s="209"/>
      <c r="L139" s="215"/>
      <c r="M139" s="216"/>
      <c r="N139" s="217"/>
      <c r="O139" s="217"/>
      <c r="P139" s="217"/>
      <c r="Q139" s="217"/>
      <c r="R139" s="217"/>
      <c r="S139" s="217"/>
      <c r="T139" s="218"/>
      <c r="U139" s="10"/>
      <c r="V139" s="10"/>
      <c r="W139" s="10"/>
      <c r="X139" s="10"/>
      <c r="Y139" s="10"/>
      <c r="Z139" s="10"/>
      <c r="AA139" s="10"/>
      <c r="AB139" s="10"/>
      <c r="AC139" s="10"/>
      <c r="AD139" s="10"/>
      <c r="AE139" s="10"/>
      <c r="AT139" s="219" t="s">
        <v>194</v>
      </c>
      <c r="AU139" s="219" t="s">
        <v>78</v>
      </c>
      <c r="AV139" s="10" t="s">
        <v>87</v>
      </c>
      <c r="AW139" s="10" t="s">
        <v>34</v>
      </c>
      <c r="AX139" s="10" t="s">
        <v>85</v>
      </c>
      <c r="AY139" s="219" t="s">
        <v>192</v>
      </c>
    </row>
    <row r="140" s="2" customFormat="1" ht="78" customHeight="1">
      <c r="A140" s="34"/>
      <c r="B140" s="35"/>
      <c r="C140" s="195" t="s">
        <v>230</v>
      </c>
      <c r="D140" s="195" t="s">
        <v>186</v>
      </c>
      <c r="E140" s="196" t="s">
        <v>667</v>
      </c>
      <c r="F140" s="197" t="s">
        <v>668</v>
      </c>
      <c r="G140" s="198" t="s">
        <v>189</v>
      </c>
      <c r="H140" s="199">
        <v>18</v>
      </c>
      <c r="I140" s="200"/>
      <c r="J140" s="201">
        <f>ROUND(I140*H140,2)</f>
        <v>0</v>
      </c>
      <c r="K140" s="197" t="s">
        <v>190</v>
      </c>
      <c r="L140" s="40"/>
      <c r="M140" s="202" t="s">
        <v>1</v>
      </c>
      <c r="N140" s="203" t="s">
        <v>43</v>
      </c>
      <c r="O140" s="87"/>
      <c r="P140" s="204">
        <f>O140*H140</f>
        <v>0</v>
      </c>
      <c r="Q140" s="204">
        <v>0</v>
      </c>
      <c r="R140" s="204">
        <f>Q140*H140</f>
        <v>0</v>
      </c>
      <c r="S140" s="204">
        <v>0</v>
      </c>
      <c r="T140" s="205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206" t="s">
        <v>191</v>
      </c>
      <c r="AT140" s="206" t="s">
        <v>186</v>
      </c>
      <c r="AU140" s="206" t="s">
        <v>78</v>
      </c>
      <c r="AY140" s="13" t="s">
        <v>192</v>
      </c>
      <c r="BE140" s="207">
        <f>IF(N140="základní",J140,0)</f>
        <v>0</v>
      </c>
      <c r="BF140" s="207">
        <f>IF(N140="snížená",J140,0)</f>
        <v>0</v>
      </c>
      <c r="BG140" s="207">
        <f>IF(N140="zákl. přenesená",J140,0)</f>
        <v>0</v>
      </c>
      <c r="BH140" s="207">
        <f>IF(N140="sníž. přenesená",J140,0)</f>
        <v>0</v>
      </c>
      <c r="BI140" s="207">
        <f>IF(N140="nulová",J140,0)</f>
        <v>0</v>
      </c>
      <c r="BJ140" s="13" t="s">
        <v>85</v>
      </c>
      <c r="BK140" s="207">
        <f>ROUND(I140*H140,2)</f>
        <v>0</v>
      </c>
      <c r="BL140" s="13" t="s">
        <v>191</v>
      </c>
      <c r="BM140" s="206" t="s">
        <v>669</v>
      </c>
    </row>
    <row r="141" s="10" customFormat="1">
      <c r="A141" s="10"/>
      <c r="B141" s="208"/>
      <c r="C141" s="209"/>
      <c r="D141" s="210" t="s">
        <v>194</v>
      </c>
      <c r="E141" s="211" t="s">
        <v>1</v>
      </c>
      <c r="F141" s="212" t="s">
        <v>650</v>
      </c>
      <c r="G141" s="209"/>
      <c r="H141" s="213">
        <v>18</v>
      </c>
      <c r="I141" s="214"/>
      <c r="J141" s="209"/>
      <c r="K141" s="209"/>
      <c r="L141" s="215"/>
      <c r="M141" s="216"/>
      <c r="N141" s="217"/>
      <c r="O141" s="217"/>
      <c r="P141" s="217"/>
      <c r="Q141" s="217"/>
      <c r="R141" s="217"/>
      <c r="S141" s="217"/>
      <c r="T141" s="218"/>
      <c r="U141" s="10"/>
      <c r="V141" s="10"/>
      <c r="W141" s="10"/>
      <c r="X141" s="10"/>
      <c r="Y141" s="10"/>
      <c r="Z141" s="10"/>
      <c r="AA141" s="10"/>
      <c r="AB141" s="10"/>
      <c r="AC141" s="10"/>
      <c r="AD141" s="10"/>
      <c r="AE141" s="10"/>
      <c r="AT141" s="219" t="s">
        <v>194</v>
      </c>
      <c r="AU141" s="219" t="s">
        <v>78</v>
      </c>
      <c r="AV141" s="10" t="s">
        <v>87</v>
      </c>
      <c r="AW141" s="10" t="s">
        <v>34</v>
      </c>
      <c r="AX141" s="10" t="s">
        <v>85</v>
      </c>
      <c r="AY141" s="219" t="s">
        <v>192</v>
      </c>
    </row>
    <row r="142" s="2" customFormat="1" ht="90" customHeight="1">
      <c r="A142" s="34"/>
      <c r="B142" s="35"/>
      <c r="C142" s="195" t="s">
        <v>234</v>
      </c>
      <c r="D142" s="195" t="s">
        <v>186</v>
      </c>
      <c r="E142" s="196" t="s">
        <v>437</v>
      </c>
      <c r="F142" s="197" t="s">
        <v>438</v>
      </c>
      <c r="G142" s="198" t="s">
        <v>189</v>
      </c>
      <c r="H142" s="199">
        <v>18</v>
      </c>
      <c r="I142" s="200"/>
      <c r="J142" s="201">
        <f>ROUND(I142*H142,2)</f>
        <v>0</v>
      </c>
      <c r="K142" s="197" t="s">
        <v>190</v>
      </c>
      <c r="L142" s="40"/>
      <c r="M142" s="202" t="s">
        <v>1</v>
      </c>
      <c r="N142" s="203" t="s">
        <v>43</v>
      </c>
      <c r="O142" s="87"/>
      <c r="P142" s="204">
        <f>O142*H142</f>
        <v>0</v>
      </c>
      <c r="Q142" s="204">
        <v>0</v>
      </c>
      <c r="R142" s="204">
        <f>Q142*H142</f>
        <v>0</v>
      </c>
      <c r="S142" s="204">
        <v>0</v>
      </c>
      <c r="T142" s="205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206" t="s">
        <v>191</v>
      </c>
      <c r="AT142" s="206" t="s">
        <v>186</v>
      </c>
      <c r="AU142" s="206" t="s">
        <v>78</v>
      </c>
      <c r="AY142" s="13" t="s">
        <v>192</v>
      </c>
      <c r="BE142" s="207">
        <f>IF(N142="základní",J142,0)</f>
        <v>0</v>
      </c>
      <c r="BF142" s="207">
        <f>IF(N142="snížená",J142,0)</f>
        <v>0</v>
      </c>
      <c r="BG142" s="207">
        <f>IF(N142="zákl. přenesená",J142,0)</f>
        <v>0</v>
      </c>
      <c r="BH142" s="207">
        <f>IF(N142="sníž. přenesená",J142,0)</f>
        <v>0</v>
      </c>
      <c r="BI142" s="207">
        <f>IF(N142="nulová",J142,0)</f>
        <v>0</v>
      </c>
      <c r="BJ142" s="13" t="s">
        <v>85</v>
      </c>
      <c r="BK142" s="207">
        <f>ROUND(I142*H142,2)</f>
        <v>0</v>
      </c>
      <c r="BL142" s="13" t="s">
        <v>191</v>
      </c>
      <c r="BM142" s="206" t="s">
        <v>670</v>
      </c>
    </row>
    <row r="143" s="10" customFormat="1">
      <c r="A143" s="10"/>
      <c r="B143" s="208"/>
      <c r="C143" s="209"/>
      <c r="D143" s="210" t="s">
        <v>194</v>
      </c>
      <c r="E143" s="211" t="s">
        <v>1</v>
      </c>
      <c r="F143" s="212" t="s">
        <v>671</v>
      </c>
      <c r="G143" s="209"/>
      <c r="H143" s="213">
        <v>18</v>
      </c>
      <c r="I143" s="214"/>
      <c r="J143" s="209"/>
      <c r="K143" s="209"/>
      <c r="L143" s="215"/>
      <c r="M143" s="216"/>
      <c r="N143" s="217"/>
      <c r="O143" s="217"/>
      <c r="P143" s="217"/>
      <c r="Q143" s="217"/>
      <c r="R143" s="217"/>
      <c r="S143" s="217"/>
      <c r="T143" s="218"/>
      <c r="U143" s="10"/>
      <c r="V143" s="10"/>
      <c r="W143" s="10"/>
      <c r="X143" s="10"/>
      <c r="Y143" s="10"/>
      <c r="Z143" s="10"/>
      <c r="AA143" s="10"/>
      <c r="AB143" s="10"/>
      <c r="AC143" s="10"/>
      <c r="AD143" s="10"/>
      <c r="AE143" s="10"/>
      <c r="AT143" s="219" t="s">
        <v>194</v>
      </c>
      <c r="AU143" s="219" t="s">
        <v>78</v>
      </c>
      <c r="AV143" s="10" t="s">
        <v>87</v>
      </c>
      <c r="AW143" s="10" t="s">
        <v>34</v>
      </c>
      <c r="AX143" s="10" t="s">
        <v>85</v>
      </c>
      <c r="AY143" s="219" t="s">
        <v>192</v>
      </c>
    </row>
    <row r="144" s="2" customFormat="1" ht="114.9" customHeight="1">
      <c r="A144" s="34"/>
      <c r="B144" s="35"/>
      <c r="C144" s="195" t="s">
        <v>241</v>
      </c>
      <c r="D144" s="195" t="s">
        <v>186</v>
      </c>
      <c r="E144" s="196" t="s">
        <v>416</v>
      </c>
      <c r="F144" s="197" t="s">
        <v>417</v>
      </c>
      <c r="G144" s="198" t="s">
        <v>244</v>
      </c>
      <c r="H144" s="199">
        <v>4</v>
      </c>
      <c r="I144" s="200"/>
      <c r="J144" s="201">
        <f>ROUND(I144*H144,2)</f>
        <v>0</v>
      </c>
      <c r="K144" s="197" t="s">
        <v>190</v>
      </c>
      <c r="L144" s="40"/>
      <c r="M144" s="202" t="s">
        <v>1</v>
      </c>
      <c r="N144" s="203" t="s">
        <v>43</v>
      </c>
      <c r="O144" s="87"/>
      <c r="P144" s="204">
        <f>O144*H144</f>
        <v>0</v>
      </c>
      <c r="Q144" s="204">
        <v>0</v>
      </c>
      <c r="R144" s="204">
        <f>Q144*H144</f>
        <v>0</v>
      </c>
      <c r="S144" s="204">
        <v>0</v>
      </c>
      <c r="T144" s="205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206" t="s">
        <v>191</v>
      </c>
      <c r="AT144" s="206" t="s">
        <v>186</v>
      </c>
      <c r="AU144" s="206" t="s">
        <v>78</v>
      </c>
      <c r="AY144" s="13" t="s">
        <v>192</v>
      </c>
      <c r="BE144" s="207">
        <f>IF(N144="základní",J144,0)</f>
        <v>0</v>
      </c>
      <c r="BF144" s="207">
        <f>IF(N144="snížená",J144,0)</f>
        <v>0</v>
      </c>
      <c r="BG144" s="207">
        <f>IF(N144="zákl. přenesená",J144,0)</f>
        <v>0</v>
      </c>
      <c r="BH144" s="207">
        <f>IF(N144="sníž. přenesená",J144,0)</f>
        <v>0</v>
      </c>
      <c r="BI144" s="207">
        <f>IF(N144="nulová",J144,0)</f>
        <v>0</v>
      </c>
      <c r="BJ144" s="13" t="s">
        <v>85</v>
      </c>
      <c r="BK144" s="207">
        <f>ROUND(I144*H144,2)</f>
        <v>0</v>
      </c>
      <c r="BL144" s="13" t="s">
        <v>191</v>
      </c>
      <c r="BM144" s="206" t="s">
        <v>672</v>
      </c>
    </row>
    <row r="145" s="2" customFormat="1" ht="101.25" customHeight="1">
      <c r="A145" s="34"/>
      <c r="B145" s="35"/>
      <c r="C145" s="195" t="s">
        <v>246</v>
      </c>
      <c r="D145" s="195" t="s">
        <v>186</v>
      </c>
      <c r="E145" s="196" t="s">
        <v>247</v>
      </c>
      <c r="F145" s="197" t="s">
        <v>248</v>
      </c>
      <c r="G145" s="198" t="s">
        <v>189</v>
      </c>
      <c r="H145" s="199">
        <v>275</v>
      </c>
      <c r="I145" s="200"/>
      <c r="J145" s="201">
        <f>ROUND(I145*H145,2)</f>
        <v>0</v>
      </c>
      <c r="K145" s="197" t="s">
        <v>190</v>
      </c>
      <c r="L145" s="40"/>
      <c r="M145" s="202" t="s">
        <v>1</v>
      </c>
      <c r="N145" s="203" t="s">
        <v>43</v>
      </c>
      <c r="O145" s="87"/>
      <c r="P145" s="204">
        <f>O145*H145</f>
        <v>0</v>
      </c>
      <c r="Q145" s="204">
        <v>0</v>
      </c>
      <c r="R145" s="204">
        <f>Q145*H145</f>
        <v>0</v>
      </c>
      <c r="S145" s="204">
        <v>0</v>
      </c>
      <c r="T145" s="205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206" t="s">
        <v>191</v>
      </c>
      <c r="AT145" s="206" t="s">
        <v>186</v>
      </c>
      <c r="AU145" s="206" t="s">
        <v>78</v>
      </c>
      <c r="AY145" s="13" t="s">
        <v>192</v>
      </c>
      <c r="BE145" s="207">
        <f>IF(N145="základní",J145,0)</f>
        <v>0</v>
      </c>
      <c r="BF145" s="207">
        <f>IF(N145="snížená",J145,0)</f>
        <v>0</v>
      </c>
      <c r="BG145" s="207">
        <f>IF(N145="zákl. přenesená",J145,0)</f>
        <v>0</v>
      </c>
      <c r="BH145" s="207">
        <f>IF(N145="sníž. přenesená",J145,0)</f>
        <v>0</v>
      </c>
      <c r="BI145" s="207">
        <f>IF(N145="nulová",J145,0)</f>
        <v>0</v>
      </c>
      <c r="BJ145" s="13" t="s">
        <v>85</v>
      </c>
      <c r="BK145" s="207">
        <f>ROUND(I145*H145,2)</f>
        <v>0</v>
      </c>
      <c r="BL145" s="13" t="s">
        <v>191</v>
      </c>
      <c r="BM145" s="206" t="s">
        <v>673</v>
      </c>
    </row>
    <row r="146" s="2" customFormat="1">
      <c r="A146" s="34"/>
      <c r="B146" s="35"/>
      <c r="C146" s="36"/>
      <c r="D146" s="210" t="s">
        <v>238</v>
      </c>
      <c r="E146" s="36"/>
      <c r="F146" s="220" t="s">
        <v>239</v>
      </c>
      <c r="G146" s="36"/>
      <c r="H146" s="36"/>
      <c r="I146" s="221"/>
      <c r="J146" s="36"/>
      <c r="K146" s="36"/>
      <c r="L146" s="40"/>
      <c r="M146" s="222"/>
      <c r="N146" s="223"/>
      <c r="O146" s="87"/>
      <c r="P146" s="87"/>
      <c r="Q146" s="87"/>
      <c r="R146" s="87"/>
      <c r="S146" s="87"/>
      <c r="T146" s="88"/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T146" s="13" t="s">
        <v>238</v>
      </c>
      <c r="AU146" s="13" t="s">
        <v>78</v>
      </c>
    </row>
    <row r="147" s="10" customFormat="1">
      <c r="A147" s="10"/>
      <c r="B147" s="208"/>
      <c r="C147" s="209"/>
      <c r="D147" s="210" t="s">
        <v>194</v>
      </c>
      <c r="E147" s="211" t="s">
        <v>1</v>
      </c>
      <c r="F147" s="212" t="s">
        <v>674</v>
      </c>
      <c r="G147" s="209"/>
      <c r="H147" s="213">
        <v>275</v>
      </c>
      <c r="I147" s="214"/>
      <c r="J147" s="209"/>
      <c r="K147" s="209"/>
      <c r="L147" s="215"/>
      <c r="M147" s="216"/>
      <c r="N147" s="217"/>
      <c r="O147" s="217"/>
      <c r="P147" s="217"/>
      <c r="Q147" s="217"/>
      <c r="R147" s="217"/>
      <c r="S147" s="217"/>
      <c r="T147" s="218"/>
      <c r="U147" s="10"/>
      <c r="V147" s="10"/>
      <c r="W147" s="10"/>
      <c r="X147" s="10"/>
      <c r="Y147" s="10"/>
      <c r="Z147" s="10"/>
      <c r="AA147" s="10"/>
      <c r="AB147" s="10"/>
      <c r="AC147" s="10"/>
      <c r="AD147" s="10"/>
      <c r="AE147" s="10"/>
      <c r="AT147" s="219" t="s">
        <v>194</v>
      </c>
      <c r="AU147" s="219" t="s">
        <v>78</v>
      </c>
      <c r="AV147" s="10" t="s">
        <v>87</v>
      </c>
      <c r="AW147" s="10" t="s">
        <v>34</v>
      </c>
      <c r="AX147" s="10" t="s">
        <v>85</v>
      </c>
      <c r="AY147" s="219" t="s">
        <v>192</v>
      </c>
    </row>
    <row r="148" s="2" customFormat="1" ht="90" customHeight="1">
      <c r="A148" s="34"/>
      <c r="B148" s="35"/>
      <c r="C148" s="195" t="s">
        <v>251</v>
      </c>
      <c r="D148" s="195" t="s">
        <v>186</v>
      </c>
      <c r="E148" s="196" t="s">
        <v>252</v>
      </c>
      <c r="F148" s="197" t="s">
        <v>253</v>
      </c>
      <c r="G148" s="198" t="s">
        <v>244</v>
      </c>
      <c r="H148" s="199">
        <v>2</v>
      </c>
      <c r="I148" s="200"/>
      <c r="J148" s="201">
        <f>ROUND(I148*H148,2)</f>
        <v>0</v>
      </c>
      <c r="K148" s="197" t="s">
        <v>190</v>
      </c>
      <c r="L148" s="40"/>
      <c r="M148" s="202" t="s">
        <v>1</v>
      </c>
      <c r="N148" s="203" t="s">
        <v>43</v>
      </c>
      <c r="O148" s="87"/>
      <c r="P148" s="204">
        <f>O148*H148</f>
        <v>0</v>
      </c>
      <c r="Q148" s="204">
        <v>0</v>
      </c>
      <c r="R148" s="204">
        <f>Q148*H148</f>
        <v>0</v>
      </c>
      <c r="S148" s="204">
        <v>0</v>
      </c>
      <c r="T148" s="205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206" t="s">
        <v>191</v>
      </c>
      <c r="AT148" s="206" t="s">
        <v>186</v>
      </c>
      <c r="AU148" s="206" t="s">
        <v>78</v>
      </c>
      <c r="AY148" s="13" t="s">
        <v>192</v>
      </c>
      <c r="BE148" s="207">
        <f>IF(N148="základní",J148,0)</f>
        <v>0</v>
      </c>
      <c r="BF148" s="207">
        <f>IF(N148="snížená",J148,0)</f>
        <v>0</v>
      </c>
      <c r="BG148" s="207">
        <f>IF(N148="zákl. přenesená",J148,0)</f>
        <v>0</v>
      </c>
      <c r="BH148" s="207">
        <f>IF(N148="sníž. přenesená",J148,0)</f>
        <v>0</v>
      </c>
      <c r="BI148" s="207">
        <f>IF(N148="nulová",J148,0)</f>
        <v>0</v>
      </c>
      <c r="BJ148" s="13" t="s">
        <v>85</v>
      </c>
      <c r="BK148" s="207">
        <f>ROUND(I148*H148,2)</f>
        <v>0</v>
      </c>
      <c r="BL148" s="13" t="s">
        <v>191</v>
      </c>
      <c r="BM148" s="206" t="s">
        <v>675</v>
      </c>
    </row>
    <row r="149" s="2" customFormat="1" ht="142.2" customHeight="1">
      <c r="A149" s="34"/>
      <c r="B149" s="35"/>
      <c r="C149" s="195" t="s">
        <v>255</v>
      </c>
      <c r="D149" s="195" t="s">
        <v>186</v>
      </c>
      <c r="E149" s="196" t="s">
        <v>555</v>
      </c>
      <c r="F149" s="197" t="s">
        <v>556</v>
      </c>
      <c r="G149" s="198" t="s">
        <v>227</v>
      </c>
      <c r="H149" s="199">
        <v>0.17499999999999999</v>
      </c>
      <c r="I149" s="200"/>
      <c r="J149" s="201">
        <f>ROUND(I149*H149,2)</f>
        <v>0</v>
      </c>
      <c r="K149" s="197" t="s">
        <v>190</v>
      </c>
      <c r="L149" s="40"/>
      <c r="M149" s="202" t="s">
        <v>1</v>
      </c>
      <c r="N149" s="203" t="s">
        <v>43</v>
      </c>
      <c r="O149" s="87"/>
      <c r="P149" s="204">
        <f>O149*H149</f>
        <v>0</v>
      </c>
      <c r="Q149" s="204">
        <v>0</v>
      </c>
      <c r="R149" s="204">
        <f>Q149*H149</f>
        <v>0</v>
      </c>
      <c r="S149" s="204">
        <v>0</v>
      </c>
      <c r="T149" s="205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206" t="s">
        <v>191</v>
      </c>
      <c r="AT149" s="206" t="s">
        <v>186</v>
      </c>
      <c r="AU149" s="206" t="s">
        <v>78</v>
      </c>
      <c r="AY149" s="13" t="s">
        <v>192</v>
      </c>
      <c r="BE149" s="207">
        <f>IF(N149="základní",J149,0)</f>
        <v>0</v>
      </c>
      <c r="BF149" s="207">
        <f>IF(N149="snížená",J149,0)</f>
        <v>0</v>
      </c>
      <c r="BG149" s="207">
        <f>IF(N149="zákl. přenesená",J149,0)</f>
        <v>0</v>
      </c>
      <c r="BH149" s="207">
        <f>IF(N149="sníž. přenesená",J149,0)</f>
        <v>0</v>
      </c>
      <c r="BI149" s="207">
        <f>IF(N149="nulová",J149,0)</f>
        <v>0</v>
      </c>
      <c r="BJ149" s="13" t="s">
        <v>85</v>
      </c>
      <c r="BK149" s="207">
        <f>ROUND(I149*H149,2)</f>
        <v>0</v>
      </c>
      <c r="BL149" s="13" t="s">
        <v>191</v>
      </c>
      <c r="BM149" s="206" t="s">
        <v>676</v>
      </c>
    </row>
    <row r="150" s="2" customFormat="1">
      <c r="A150" s="34"/>
      <c r="B150" s="35"/>
      <c r="C150" s="36"/>
      <c r="D150" s="210" t="s">
        <v>238</v>
      </c>
      <c r="E150" s="36"/>
      <c r="F150" s="220" t="s">
        <v>278</v>
      </c>
      <c r="G150" s="36"/>
      <c r="H150" s="36"/>
      <c r="I150" s="221"/>
      <c r="J150" s="36"/>
      <c r="K150" s="36"/>
      <c r="L150" s="40"/>
      <c r="M150" s="222"/>
      <c r="N150" s="223"/>
      <c r="O150" s="87"/>
      <c r="P150" s="87"/>
      <c r="Q150" s="87"/>
      <c r="R150" s="87"/>
      <c r="S150" s="87"/>
      <c r="T150" s="88"/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T150" s="13" t="s">
        <v>238</v>
      </c>
      <c r="AU150" s="13" t="s">
        <v>78</v>
      </c>
    </row>
    <row r="151" s="2" customFormat="1" ht="78" customHeight="1">
      <c r="A151" s="34"/>
      <c r="B151" s="35"/>
      <c r="C151" s="195" t="s">
        <v>8</v>
      </c>
      <c r="D151" s="195" t="s">
        <v>186</v>
      </c>
      <c r="E151" s="196" t="s">
        <v>432</v>
      </c>
      <c r="F151" s="197" t="s">
        <v>433</v>
      </c>
      <c r="G151" s="198" t="s">
        <v>204</v>
      </c>
      <c r="H151" s="199">
        <v>24</v>
      </c>
      <c r="I151" s="200"/>
      <c r="J151" s="201">
        <f>ROUND(I151*H151,2)</f>
        <v>0</v>
      </c>
      <c r="K151" s="197" t="s">
        <v>190</v>
      </c>
      <c r="L151" s="40"/>
      <c r="M151" s="202" t="s">
        <v>1</v>
      </c>
      <c r="N151" s="203" t="s">
        <v>43</v>
      </c>
      <c r="O151" s="87"/>
      <c r="P151" s="204">
        <f>O151*H151</f>
        <v>0</v>
      </c>
      <c r="Q151" s="204">
        <v>0</v>
      </c>
      <c r="R151" s="204">
        <f>Q151*H151</f>
        <v>0</v>
      </c>
      <c r="S151" s="204">
        <v>0</v>
      </c>
      <c r="T151" s="205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206" t="s">
        <v>191</v>
      </c>
      <c r="AT151" s="206" t="s">
        <v>186</v>
      </c>
      <c r="AU151" s="206" t="s">
        <v>78</v>
      </c>
      <c r="AY151" s="13" t="s">
        <v>192</v>
      </c>
      <c r="BE151" s="207">
        <f>IF(N151="základní",J151,0)</f>
        <v>0</v>
      </c>
      <c r="BF151" s="207">
        <f>IF(N151="snížená",J151,0)</f>
        <v>0</v>
      </c>
      <c r="BG151" s="207">
        <f>IF(N151="zákl. přenesená",J151,0)</f>
        <v>0</v>
      </c>
      <c r="BH151" s="207">
        <f>IF(N151="sníž. přenesená",J151,0)</f>
        <v>0</v>
      </c>
      <c r="BI151" s="207">
        <f>IF(N151="nulová",J151,0)</f>
        <v>0</v>
      </c>
      <c r="BJ151" s="13" t="s">
        <v>85</v>
      </c>
      <c r="BK151" s="207">
        <f>ROUND(I151*H151,2)</f>
        <v>0</v>
      </c>
      <c r="BL151" s="13" t="s">
        <v>191</v>
      </c>
      <c r="BM151" s="206" t="s">
        <v>677</v>
      </c>
    </row>
    <row r="152" s="10" customFormat="1">
      <c r="A152" s="10"/>
      <c r="B152" s="208"/>
      <c r="C152" s="209"/>
      <c r="D152" s="210" t="s">
        <v>194</v>
      </c>
      <c r="E152" s="211" t="s">
        <v>1</v>
      </c>
      <c r="F152" s="212" t="s">
        <v>678</v>
      </c>
      <c r="G152" s="209"/>
      <c r="H152" s="213">
        <v>24</v>
      </c>
      <c r="I152" s="214"/>
      <c r="J152" s="209"/>
      <c r="K152" s="209"/>
      <c r="L152" s="215"/>
      <c r="M152" s="216"/>
      <c r="N152" s="217"/>
      <c r="O152" s="217"/>
      <c r="P152" s="217"/>
      <c r="Q152" s="217"/>
      <c r="R152" s="217"/>
      <c r="S152" s="217"/>
      <c r="T152" s="218"/>
      <c r="U152" s="10"/>
      <c r="V152" s="10"/>
      <c r="W152" s="10"/>
      <c r="X152" s="10"/>
      <c r="Y152" s="10"/>
      <c r="Z152" s="10"/>
      <c r="AA152" s="10"/>
      <c r="AB152" s="10"/>
      <c r="AC152" s="10"/>
      <c r="AD152" s="10"/>
      <c r="AE152" s="10"/>
      <c r="AT152" s="219" t="s">
        <v>194</v>
      </c>
      <c r="AU152" s="219" t="s">
        <v>78</v>
      </c>
      <c r="AV152" s="10" t="s">
        <v>87</v>
      </c>
      <c r="AW152" s="10" t="s">
        <v>34</v>
      </c>
      <c r="AX152" s="10" t="s">
        <v>85</v>
      </c>
      <c r="AY152" s="219" t="s">
        <v>192</v>
      </c>
    </row>
    <row r="153" s="2" customFormat="1" ht="66.75" customHeight="1">
      <c r="A153" s="34"/>
      <c r="B153" s="35"/>
      <c r="C153" s="195" t="s">
        <v>262</v>
      </c>
      <c r="D153" s="195" t="s">
        <v>186</v>
      </c>
      <c r="E153" s="196" t="s">
        <v>426</v>
      </c>
      <c r="F153" s="197" t="s">
        <v>427</v>
      </c>
      <c r="G153" s="198" t="s">
        <v>204</v>
      </c>
      <c r="H153" s="199">
        <v>2.7000000000000002</v>
      </c>
      <c r="I153" s="200"/>
      <c r="J153" s="201">
        <f>ROUND(I153*H153,2)</f>
        <v>0</v>
      </c>
      <c r="K153" s="197" t="s">
        <v>190</v>
      </c>
      <c r="L153" s="40"/>
      <c r="M153" s="202" t="s">
        <v>1</v>
      </c>
      <c r="N153" s="203" t="s">
        <v>43</v>
      </c>
      <c r="O153" s="87"/>
      <c r="P153" s="204">
        <f>O153*H153</f>
        <v>0</v>
      </c>
      <c r="Q153" s="204">
        <v>0</v>
      </c>
      <c r="R153" s="204">
        <f>Q153*H153</f>
        <v>0</v>
      </c>
      <c r="S153" s="204">
        <v>0</v>
      </c>
      <c r="T153" s="205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206" t="s">
        <v>191</v>
      </c>
      <c r="AT153" s="206" t="s">
        <v>186</v>
      </c>
      <c r="AU153" s="206" t="s">
        <v>78</v>
      </c>
      <c r="AY153" s="13" t="s">
        <v>192</v>
      </c>
      <c r="BE153" s="207">
        <f>IF(N153="základní",J153,0)</f>
        <v>0</v>
      </c>
      <c r="BF153" s="207">
        <f>IF(N153="snížená",J153,0)</f>
        <v>0</v>
      </c>
      <c r="BG153" s="207">
        <f>IF(N153="zákl. přenesená",J153,0)</f>
        <v>0</v>
      </c>
      <c r="BH153" s="207">
        <f>IF(N153="sníž. přenesená",J153,0)</f>
        <v>0</v>
      </c>
      <c r="BI153" s="207">
        <f>IF(N153="nulová",J153,0)</f>
        <v>0</v>
      </c>
      <c r="BJ153" s="13" t="s">
        <v>85</v>
      </c>
      <c r="BK153" s="207">
        <f>ROUND(I153*H153,2)</f>
        <v>0</v>
      </c>
      <c r="BL153" s="13" t="s">
        <v>191</v>
      </c>
      <c r="BM153" s="206" t="s">
        <v>679</v>
      </c>
    </row>
    <row r="154" s="10" customFormat="1">
      <c r="A154" s="10"/>
      <c r="B154" s="208"/>
      <c r="C154" s="209"/>
      <c r="D154" s="210" t="s">
        <v>194</v>
      </c>
      <c r="E154" s="211" t="s">
        <v>1</v>
      </c>
      <c r="F154" s="212" t="s">
        <v>680</v>
      </c>
      <c r="G154" s="209"/>
      <c r="H154" s="213">
        <v>2.7000000000000002</v>
      </c>
      <c r="I154" s="214"/>
      <c r="J154" s="209"/>
      <c r="K154" s="209"/>
      <c r="L154" s="215"/>
      <c r="M154" s="216"/>
      <c r="N154" s="217"/>
      <c r="O154" s="217"/>
      <c r="P154" s="217"/>
      <c r="Q154" s="217"/>
      <c r="R154" s="217"/>
      <c r="S154" s="217"/>
      <c r="T154" s="218"/>
      <c r="U154" s="10"/>
      <c r="V154" s="10"/>
      <c r="W154" s="10"/>
      <c r="X154" s="10"/>
      <c r="Y154" s="10"/>
      <c r="Z154" s="10"/>
      <c r="AA154" s="10"/>
      <c r="AB154" s="10"/>
      <c r="AC154" s="10"/>
      <c r="AD154" s="10"/>
      <c r="AE154" s="10"/>
      <c r="AT154" s="219" t="s">
        <v>194</v>
      </c>
      <c r="AU154" s="219" t="s">
        <v>78</v>
      </c>
      <c r="AV154" s="10" t="s">
        <v>87</v>
      </c>
      <c r="AW154" s="10" t="s">
        <v>34</v>
      </c>
      <c r="AX154" s="10" t="s">
        <v>85</v>
      </c>
      <c r="AY154" s="219" t="s">
        <v>192</v>
      </c>
    </row>
    <row r="155" s="2" customFormat="1" ht="66.75" customHeight="1">
      <c r="A155" s="34"/>
      <c r="B155" s="35"/>
      <c r="C155" s="195" t="s">
        <v>266</v>
      </c>
      <c r="D155" s="195" t="s">
        <v>186</v>
      </c>
      <c r="E155" s="196" t="s">
        <v>441</v>
      </c>
      <c r="F155" s="197" t="s">
        <v>442</v>
      </c>
      <c r="G155" s="198" t="s">
        <v>204</v>
      </c>
      <c r="H155" s="199">
        <v>4</v>
      </c>
      <c r="I155" s="200"/>
      <c r="J155" s="201">
        <f>ROUND(I155*H155,2)</f>
        <v>0</v>
      </c>
      <c r="K155" s="197" t="s">
        <v>190</v>
      </c>
      <c r="L155" s="40"/>
      <c r="M155" s="202" t="s">
        <v>1</v>
      </c>
      <c r="N155" s="203" t="s">
        <v>43</v>
      </c>
      <c r="O155" s="87"/>
      <c r="P155" s="204">
        <f>O155*H155</f>
        <v>0</v>
      </c>
      <c r="Q155" s="204">
        <v>0</v>
      </c>
      <c r="R155" s="204">
        <f>Q155*H155</f>
        <v>0</v>
      </c>
      <c r="S155" s="204">
        <v>0</v>
      </c>
      <c r="T155" s="205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206" t="s">
        <v>191</v>
      </c>
      <c r="AT155" s="206" t="s">
        <v>186</v>
      </c>
      <c r="AU155" s="206" t="s">
        <v>78</v>
      </c>
      <c r="AY155" s="13" t="s">
        <v>192</v>
      </c>
      <c r="BE155" s="207">
        <f>IF(N155="základní",J155,0)</f>
        <v>0</v>
      </c>
      <c r="BF155" s="207">
        <f>IF(N155="snížená",J155,0)</f>
        <v>0</v>
      </c>
      <c r="BG155" s="207">
        <f>IF(N155="zákl. přenesená",J155,0)</f>
        <v>0</v>
      </c>
      <c r="BH155" s="207">
        <f>IF(N155="sníž. přenesená",J155,0)</f>
        <v>0</v>
      </c>
      <c r="BI155" s="207">
        <f>IF(N155="nulová",J155,0)</f>
        <v>0</v>
      </c>
      <c r="BJ155" s="13" t="s">
        <v>85</v>
      </c>
      <c r="BK155" s="207">
        <f>ROUND(I155*H155,2)</f>
        <v>0</v>
      </c>
      <c r="BL155" s="13" t="s">
        <v>191</v>
      </c>
      <c r="BM155" s="206" t="s">
        <v>681</v>
      </c>
    </row>
    <row r="156" s="10" customFormat="1">
      <c r="A156" s="10"/>
      <c r="B156" s="208"/>
      <c r="C156" s="209"/>
      <c r="D156" s="210" t="s">
        <v>194</v>
      </c>
      <c r="E156" s="211" t="s">
        <v>1</v>
      </c>
      <c r="F156" s="212" t="s">
        <v>682</v>
      </c>
      <c r="G156" s="209"/>
      <c r="H156" s="213">
        <v>4</v>
      </c>
      <c r="I156" s="214"/>
      <c r="J156" s="209"/>
      <c r="K156" s="209"/>
      <c r="L156" s="215"/>
      <c r="M156" s="216"/>
      <c r="N156" s="217"/>
      <c r="O156" s="217"/>
      <c r="P156" s="217"/>
      <c r="Q156" s="217"/>
      <c r="R156" s="217"/>
      <c r="S156" s="217"/>
      <c r="T156" s="218"/>
      <c r="U156" s="10"/>
      <c r="V156" s="10"/>
      <c r="W156" s="10"/>
      <c r="X156" s="10"/>
      <c r="Y156" s="10"/>
      <c r="Z156" s="10"/>
      <c r="AA156" s="10"/>
      <c r="AB156" s="10"/>
      <c r="AC156" s="10"/>
      <c r="AD156" s="10"/>
      <c r="AE156" s="10"/>
      <c r="AT156" s="219" t="s">
        <v>194</v>
      </c>
      <c r="AU156" s="219" t="s">
        <v>78</v>
      </c>
      <c r="AV156" s="10" t="s">
        <v>87</v>
      </c>
      <c r="AW156" s="10" t="s">
        <v>34</v>
      </c>
      <c r="AX156" s="10" t="s">
        <v>85</v>
      </c>
      <c r="AY156" s="219" t="s">
        <v>192</v>
      </c>
    </row>
    <row r="157" s="2" customFormat="1" ht="66.75" customHeight="1">
      <c r="A157" s="34"/>
      <c r="B157" s="35"/>
      <c r="C157" s="195" t="s">
        <v>270</v>
      </c>
      <c r="D157" s="195" t="s">
        <v>186</v>
      </c>
      <c r="E157" s="196" t="s">
        <v>263</v>
      </c>
      <c r="F157" s="197" t="s">
        <v>264</v>
      </c>
      <c r="G157" s="198" t="s">
        <v>189</v>
      </c>
      <c r="H157" s="199">
        <v>9.5999999999999996</v>
      </c>
      <c r="I157" s="200"/>
      <c r="J157" s="201">
        <f>ROUND(I157*H157,2)</f>
        <v>0</v>
      </c>
      <c r="K157" s="197" t="s">
        <v>190</v>
      </c>
      <c r="L157" s="40"/>
      <c r="M157" s="202" t="s">
        <v>1</v>
      </c>
      <c r="N157" s="203" t="s">
        <v>43</v>
      </c>
      <c r="O157" s="87"/>
      <c r="P157" s="204">
        <f>O157*H157</f>
        <v>0</v>
      </c>
      <c r="Q157" s="204">
        <v>0</v>
      </c>
      <c r="R157" s="204">
        <f>Q157*H157</f>
        <v>0</v>
      </c>
      <c r="S157" s="204">
        <v>0</v>
      </c>
      <c r="T157" s="205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206" t="s">
        <v>191</v>
      </c>
      <c r="AT157" s="206" t="s">
        <v>186</v>
      </c>
      <c r="AU157" s="206" t="s">
        <v>78</v>
      </c>
      <c r="AY157" s="13" t="s">
        <v>192</v>
      </c>
      <c r="BE157" s="207">
        <f>IF(N157="základní",J157,0)</f>
        <v>0</v>
      </c>
      <c r="BF157" s="207">
        <f>IF(N157="snížená",J157,0)</f>
        <v>0</v>
      </c>
      <c r="BG157" s="207">
        <f>IF(N157="zákl. přenesená",J157,0)</f>
        <v>0</v>
      </c>
      <c r="BH157" s="207">
        <f>IF(N157="sníž. přenesená",J157,0)</f>
        <v>0</v>
      </c>
      <c r="BI157" s="207">
        <f>IF(N157="nulová",J157,0)</f>
        <v>0</v>
      </c>
      <c r="BJ157" s="13" t="s">
        <v>85</v>
      </c>
      <c r="BK157" s="207">
        <f>ROUND(I157*H157,2)</f>
        <v>0</v>
      </c>
      <c r="BL157" s="13" t="s">
        <v>191</v>
      </c>
      <c r="BM157" s="206" t="s">
        <v>683</v>
      </c>
    </row>
    <row r="158" s="2" customFormat="1" ht="142.2" customHeight="1">
      <c r="A158" s="34"/>
      <c r="B158" s="35"/>
      <c r="C158" s="195" t="s">
        <v>274</v>
      </c>
      <c r="D158" s="195" t="s">
        <v>186</v>
      </c>
      <c r="E158" s="196" t="s">
        <v>684</v>
      </c>
      <c r="F158" s="197" t="s">
        <v>685</v>
      </c>
      <c r="G158" s="198" t="s">
        <v>218</v>
      </c>
      <c r="H158" s="199">
        <v>20</v>
      </c>
      <c r="I158" s="200"/>
      <c r="J158" s="201">
        <f>ROUND(I158*H158,2)</f>
        <v>0</v>
      </c>
      <c r="K158" s="197" t="s">
        <v>190</v>
      </c>
      <c r="L158" s="40"/>
      <c r="M158" s="202" t="s">
        <v>1</v>
      </c>
      <c r="N158" s="203" t="s">
        <v>43</v>
      </c>
      <c r="O158" s="87"/>
      <c r="P158" s="204">
        <f>O158*H158</f>
        <v>0</v>
      </c>
      <c r="Q158" s="204">
        <v>0</v>
      </c>
      <c r="R158" s="204">
        <f>Q158*H158</f>
        <v>0</v>
      </c>
      <c r="S158" s="204">
        <v>0</v>
      </c>
      <c r="T158" s="205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206" t="s">
        <v>191</v>
      </c>
      <c r="AT158" s="206" t="s">
        <v>186</v>
      </c>
      <c r="AU158" s="206" t="s">
        <v>78</v>
      </c>
      <c r="AY158" s="13" t="s">
        <v>192</v>
      </c>
      <c r="BE158" s="207">
        <f>IF(N158="základní",J158,0)</f>
        <v>0</v>
      </c>
      <c r="BF158" s="207">
        <f>IF(N158="snížená",J158,0)</f>
        <v>0</v>
      </c>
      <c r="BG158" s="207">
        <f>IF(N158="zákl. přenesená",J158,0)</f>
        <v>0</v>
      </c>
      <c r="BH158" s="207">
        <f>IF(N158="sníž. přenesená",J158,0)</f>
        <v>0</v>
      </c>
      <c r="BI158" s="207">
        <f>IF(N158="nulová",J158,0)</f>
        <v>0</v>
      </c>
      <c r="BJ158" s="13" t="s">
        <v>85</v>
      </c>
      <c r="BK158" s="207">
        <f>ROUND(I158*H158,2)</f>
        <v>0</v>
      </c>
      <c r="BL158" s="13" t="s">
        <v>191</v>
      </c>
      <c r="BM158" s="206" t="s">
        <v>686</v>
      </c>
    </row>
    <row r="159" s="2" customFormat="1">
      <c r="A159" s="34"/>
      <c r="B159" s="35"/>
      <c r="C159" s="36"/>
      <c r="D159" s="210" t="s">
        <v>238</v>
      </c>
      <c r="E159" s="36"/>
      <c r="F159" s="220" t="s">
        <v>687</v>
      </c>
      <c r="G159" s="36"/>
      <c r="H159" s="36"/>
      <c r="I159" s="221"/>
      <c r="J159" s="36"/>
      <c r="K159" s="36"/>
      <c r="L159" s="40"/>
      <c r="M159" s="222"/>
      <c r="N159" s="223"/>
      <c r="O159" s="87"/>
      <c r="P159" s="87"/>
      <c r="Q159" s="87"/>
      <c r="R159" s="87"/>
      <c r="S159" s="87"/>
      <c r="T159" s="88"/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T159" s="13" t="s">
        <v>238</v>
      </c>
      <c r="AU159" s="13" t="s">
        <v>78</v>
      </c>
    </row>
    <row r="160" s="2" customFormat="1" ht="49.05" customHeight="1">
      <c r="A160" s="34"/>
      <c r="B160" s="35"/>
      <c r="C160" s="195" t="s">
        <v>279</v>
      </c>
      <c r="D160" s="195" t="s">
        <v>186</v>
      </c>
      <c r="E160" s="196" t="s">
        <v>688</v>
      </c>
      <c r="F160" s="197" t="s">
        <v>689</v>
      </c>
      <c r="G160" s="198" t="s">
        <v>189</v>
      </c>
      <c r="H160" s="199">
        <v>18</v>
      </c>
      <c r="I160" s="200"/>
      <c r="J160" s="201">
        <f>ROUND(I160*H160,2)</f>
        <v>0</v>
      </c>
      <c r="K160" s="197" t="s">
        <v>190</v>
      </c>
      <c r="L160" s="40"/>
      <c r="M160" s="202" t="s">
        <v>1</v>
      </c>
      <c r="N160" s="203" t="s">
        <v>43</v>
      </c>
      <c r="O160" s="87"/>
      <c r="P160" s="204">
        <f>O160*H160</f>
        <v>0</v>
      </c>
      <c r="Q160" s="204">
        <v>0</v>
      </c>
      <c r="R160" s="204">
        <f>Q160*H160</f>
        <v>0</v>
      </c>
      <c r="S160" s="204">
        <v>0</v>
      </c>
      <c r="T160" s="205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206" t="s">
        <v>191</v>
      </c>
      <c r="AT160" s="206" t="s">
        <v>186</v>
      </c>
      <c r="AU160" s="206" t="s">
        <v>78</v>
      </c>
      <c r="AY160" s="13" t="s">
        <v>192</v>
      </c>
      <c r="BE160" s="207">
        <f>IF(N160="základní",J160,0)</f>
        <v>0</v>
      </c>
      <c r="BF160" s="207">
        <f>IF(N160="snížená",J160,0)</f>
        <v>0</v>
      </c>
      <c r="BG160" s="207">
        <f>IF(N160="zákl. přenesená",J160,0)</f>
        <v>0</v>
      </c>
      <c r="BH160" s="207">
        <f>IF(N160="sníž. přenesená",J160,0)</f>
        <v>0</v>
      </c>
      <c r="BI160" s="207">
        <f>IF(N160="nulová",J160,0)</f>
        <v>0</v>
      </c>
      <c r="BJ160" s="13" t="s">
        <v>85</v>
      </c>
      <c r="BK160" s="207">
        <f>ROUND(I160*H160,2)</f>
        <v>0</v>
      </c>
      <c r="BL160" s="13" t="s">
        <v>191</v>
      </c>
      <c r="BM160" s="206" t="s">
        <v>690</v>
      </c>
    </row>
    <row r="161" s="10" customFormat="1">
      <c r="A161" s="10"/>
      <c r="B161" s="208"/>
      <c r="C161" s="209"/>
      <c r="D161" s="210" t="s">
        <v>194</v>
      </c>
      <c r="E161" s="211" t="s">
        <v>1</v>
      </c>
      <c r="F161" s="212" t="s">
        <v>650</v>
      </c>
      <c r="G161" s="209"/>
      <c r="H161" s="213">
        <v>18</v>
      </c>
      <c r="I161" s="214"/>
      <c r="J161" s="209"/>
      <c r="K161" s="209"/>
      <c r="L161" s="215"/>
      <c r="M161" s="216"/>
      <c r="N161" s="217"/>
      <c r="O161" s="217"/>
      <c r="P161" s="217"/>
      <c r="Q161" s="217"/>
      <c r="R161" s="217"/>
      <c r="S161" s="217"/>
      <c r="T161" s="218"/>
      <c r="U161" s="10"/>
      <c r="V161" s="10"/>
      <c r="W161" s="10"/>
      <c r="X161" s="10"/>
      <c r="Y161" s="10"/>
      <c r="Z161" s="10"/>
      <c r="AA161" s="10"/>
      <c r="AB161" s="10"/>
      <c r="AC161" s="10"/>
      <c r="AD161" s="10"/>
      <c r="AE161" s="10"/>
      <c r="AT161" s="219" t="s">
        <v>194</v>
      </c>
      <c r="AU161" s="219" t="s">
        <v>78</v>
      </c>
      <c r="AV161" s="10" t="s">
        <v>87</v>
      </c>
      <c r="AW161" s="10" t="s">
        <v>34</v>
      </c>
      <c r="AX161" s="10" t="s">
        <v>85</v>
      </c>
      <c r="AY161" s="219" t="s">
        <v>192</v>
      </c>
    </row>
    <row r="162" s="2" customFormat="1" ht="55.5" customHeight="1">
      <c r="A162" s="34"/>
      <c r="B162" s="35"/>
      <c r="C162" s="195" t="s">
        <v>7</v>
      </c>
      <c r="D162" s="195" t="s">
        <v>186</v>
      </c>
      <c r="E162" s="196" t="s">
        <v>451</v>
      </c>
      <c r="F162" s="197" t="s">
        <v>452</v>
      </c>
      <c r="G162" s="198" t="s">
        <v>198</v>
      </c>
      <c r="H162" s="199">
        <v>580</v>
      </c>
      <c r="I162" s="200"/>
      <c r="J162" s="201">
        <f>ROUND(I162*H162,2)</f>
        <v>0</v>
      </c>
      <c r="K162" s="197" t="s">
        <v>190</v>
      </c>
      <c r="L162" s="40"/>
      <c r="M162" s="202" t="s">
        <v>1</v>
      </c>
      <c r="N162" s="203" t="s">
        <v>43</v>
      </c>
      <c r="O162" s="87"/>
      <c r="P162" s="204">
        <f>O162*H162</f>
        <v>0</v>
      </c>
      <c r="Q162" s="204">
        <v>0</v>
      </c>
      <c r="R162" s="204">
        <f>Q162*H162</f>
        <v>0</v>
      </c>
      <c r="S162" s="204">
        <v>0</v>
      </c>
      <c r="T162" s="205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206" t="s">
        <v>191</v>
      </c>
      <c r="AT162" s="206" t="s">
        <v>186</v>
      </c>
      <c r="AU162" s="206" t="s">
        <v>78</v>
      </c>
      <c r="AY162" s="13" t="s">
        <v>192</v>
      </c>
      <c r="BE162" s="207">
        <f>IF(N162="základní",J162,0)</f>
        <v>0</v>
      </c>
      <c r="BF162" s="207">
        <f>IF(N162="snížená",J162,0)</f>
        <v>0</v>
      </c>
      <c r="BG162" s="207">
        <f>IF(N162="zákl. přenesená",J162,0)</f>
        <v>0</v>
      </c>
      <c r="BH162" s="207">
        <f>IF(N162="sníž. přenesená",J162,0)</f>
        <v>0</v>
      </c>
      <c r="BI162" s="207">
        <f>IF(N162="nulová",J162,0)</f>
        <v>0</v>
      </c>
      <c r="BJ162" s="13" t="s">
        <v>85</v>
      </c>
      <c r="BK162" s="207">
        <f>ROUND(I162*H162,2)</f>
        <v>0</v>
      </c>
      <c r="BL162" s="13" t="s">
        <v>191</v>
      </c>
      <c r="BM162" s="206" t="s">
        <v>691</v>
      </c>
    </row>
    <row r="163" s="2" customFormat="1" ht="90" customHeight="1">
      <c r="A163" s="34"/>
      <c r="B163" s="35"/>
      <c r="C163" s="195" t="s">
        <v>290</v>
      </c>
      <c r="D163" s="195" t="s">
        <v>186</v>
      </c>
      <c r="E163" s="196" t="s">
        <v>296</v>
      </c>
      <c r="F163" s="197" t="s">
        <v>297</v>
      </c>
      <c r="G163" s="198" t="s">
        <v>287</v>
      </c>
      <c r="H163" s="199">
        <v>91.584000000000003</v>
      </c>
      <c r="I163" s="200"/>
      <c r="J163" s="201">
        <f>ROUND(I163*H163,2)</f>
        <v>0</v>
      </c>
      <c r="K163" s="197" t="s">
        <v>190</v>
      </c>
      <c r="L163" s="40"/>
      <c r="M163" s="202" t="s">
        <v>1</v>
      </c>
      <c r="N163" s="203" t="s">
        <v>43</v>
      </c>
      <c r="O163" s="87"/>
      <c r="P163" s="204">
        <f>O163*H163</f>
        <v>0</v>
      </c>
      <c r="Q163" s="204">
        <v>0</v>
      </c>
      <c r="R163" s="204">
        <f>Q163*H163</f>
        <v>0</v>
      </c>
      <c r="S163" s="204">
        <v>0</v>
      </c>
      <c r="T163" s="205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206" t="s">
        <v>288</v>
      </c>
      <c r="AT163" s="206" t="s">
        <v>186</v>
      </c>
      <c r="AU163" s="206" t="s">
        <v>78</v>
      </c>
      <c r="AY163" s="13" t="s">
        <v>192</v>
      </c>
      <c r="BE163" s="207">
        <f>IF(N163="základní",J163,0)</f>
        <v>0</v>
      </c>
      <c r="BF163" s="207">
        <f>IF(N163="snížená",J163,0)</f>
        <v>0</v>
      </c>
      <c r="BG163" s="207">
        <f>IF(N163="zákl. přenesená",J163,0)</f>
        <v>0</v>
      </c>
      <c r="BH163" s="207">
        <f>IF(N163="sníž. přenesená",J163,0)</f>
        <v>0</v>
      </c>
      <c r="BI163" s="207">
        <f>IF(N163="nulová",J163,0)</f>
        <v>0</v>
      </c>
      <c r="BJ163" s="13" t="s">
        <v>85</v>
      </c>
      <c r="BK163" s="207">
        <f>ROUND(I163*H163,2)</f>
        <v>0</v>
      </c>
      <c r="BL163" s="13" t="s">
        <v>288</v>
      </c>
      <c r="BM163" s="206" t="s">
        <v>692</v>
      </c>
    </row>
    <row r="164" s="10" customFormat="1">
      <c r="A164" s="10"/>
      <c r="B164" s="208"/>
      <c r="C164" s="209"/>
      <c r="D164" s="210" t="s">
        <v>194</v>
      </c>
      <c r="E164" s="211" t="s">
        <v>1</v>
      </c>
      <c r="F164" s="212" t="s">
        <v>693</v>
      </c>
      <c r="G164" s="209"/>
      <c r="H164" s="213">
        <v>91.584000000000003</v>
      </c>
      <c r="I164" s="214"/>
      <c r="J164" s="209"/>
      <c r="K164" s="209"/>
      <c r="L164" s="215"/>
      <c r="M164" s="216"/>
      <c r="N164" s="217"/>
      <c r="O164" s="217"/>
      <c r="P164" s="217"/>
      <c r="Q164" s="217"/>
      <c r="R164" s="217"/>
      <c r="S164" s="217"/>
      <c r="T164" s="218"/>
      <c r="U164" s="10"/>
      <c r="V164" s="10"/>
      <c r="W164" s="10"/>
      <c r="X164" s="10"/>
      <c r="Y164" s="10"/>
      <c r="Z164" s="10"/>
      <c r="AA164" s="10"/>
      <c r="AB164" s="10"/>
      <c r="AC164" s="10"/>
      <c r="AD164" s="10"/>
      <c r="AE164" s="10"/>
      <c r="AT164" s="219" t="s">
        <v>194</v>
      </c>
      <c r="AU164" s="219" t="s">
        <v>78</v>
      </c>
      <c r="AV164" s="10" t="s">
        <v>87</v>
      </c>
      <c r="AW164" s="10" t="s">
        <v>34</v>
      </c>
      <c r="AX164" s="10" t="s">
        <v>85</v>
      </c>
      <c r="AY164" s="219" t="s">
        <v>192</v>
      </c>
    </row>
    <row r="165" s="2" customFormat="1" ht="16.5" customHeight="1">
      <c r="A165" s="34"/>
      <c r="B165" s="35"/>
      <c r="C165" s="224" t="s">
        <v>295</v>
      </c>
      <c r="D165" s="224" t="s">
        <v>301</v>
      </c>
      <c r="E165" s="225" t="s">
        <v>498</v>
      </c>
      <c r="F165" s="226" t="s">
        <v>499</v>
      </c>
      <c r="G165" s="227" t="s">
        <v>218</v>
      </c>
      <c r="H165" s="228">
        <v>8</v>
      </c>
      <c r="I165" s="229"/>
      <c r="J165" s="230">
        <f>ROUND(I165*H165,2)</f>
        <v>0</v>
      </c>
      <c r="K165" s="226" t="s">
        <v>190</v>
      </c>
      <c r="L165" s="231"/>
      <c r="M165" s="232" t="s">
        <v>1</v>
      </c>
      <c r="N165" s="233" t="s">
        <v>43</v>
      </c>
      <c r="O165" s="87"/>
      <c r="P165" s="204">
        <f>O165*H165</f>
        <v>0</v>
      </c>
      <c r="Q165" s="204">
        <v>0.90200000000000002</v>
      </c>
      <c r="R165" s="204">
        <f>Q165*H165</f>
        <v>7.2160000000000002</v>
      </c>
      <c r="S165" s="204">
        <v>0</v>
      </c>
      <c r="T165" s="205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206" t="s">
        <v>224</v>
      </c>
      <c r="AT165" s="206" t="s">
        <v>301</v>
      </c>
      <c r="AU165" s="206" t="s">
        <v>78</v>
      </c>
      <c r="AY165" s="13" t="s">
        <v>192</v>
      </c>
      <c r="BE165" s="207">
        <f>IF(N165="základní",J165,0)</f>
        <v>0</v>
      </c>
      <c r="BF165" s="207">
        <f>IF(N165="snížená",J165,0)</f>
        <v>0</v>
      </c>
      <c r="BG165" s="207">
        <f>IF(N165="zákl. přenesená",J165,0)</f>
        <v>0</v>
      </c>
      <c r="BH165" s="207">
        <f>IF(N165="sníž. přenesená",J165,0)</f>
        <v>0</v>
      </c>
      <c r="BI165" s="207">
        <f>IF(N165="nulová",J165,0)</f>
        <v>0</v>
      </c>
      <c r="BJ165" s="13" t="s">
        <v>85</v>
      </c>
      <c r="BK165" s="207">
        <f>ROUND(I165*H165,2)</f>
        <v>0</v>
      </c>
      <c r="BL165" s="13" t="s">
        <v>191</v>
      </c>
      <c r="BM165" s="206" t="s">
        <v>694</v>
      </c>
    </row>
    <row r="166" s="2" customFormat="1" ht="16.5" customHeight="1">
      <c r="A166" s="34"/>
      <c r="B166" s="35"/>
      <c r="C166" s="224" t="s">
        <v>300</v>
      </c>
      <c r="D166" s="224" t="s">
        <v>301</v>
      </c>
      <c r="E166" s="225" t="s">
        <v>502</v>
      </c>
      <c r="F166" s="226" t="s">
        <v>503</v>
      </c>
      <c r="G166" s="227" t="s">
        <v>218</v>
      </c>
      <c r="H166" s="228">
        <v>4</v>
      </c>
      <c r="I166" s="229"/>
      <c r="J166" s="230">
        <f>ROUND(I166*H166,2)</f>
        <v>0</v>
      </c>
      <c r="K166" s="226" t="s">
        <v>190</v>
      </c>
      <c r="L166" s="231"/>
      <c r="M166" s="232" t="s">
        <v>1</v>
      </c>
      <c r="N166" s="233" t="s">
        <v>43</v>
      </c>
      <c r="O166" s="87"/>
      <c r="P166" s="204">
        <f>O166*H166</f>
        <v>0</v>
      </c>
      <c r="Q166" s="204">
        <v>0.90200000000000002</v>
      </c>
      <c r="R166" s="204">
        <f>Q166*H166</f>
        <v>3.6080000000000001</v>
      </c>
      <c r="S166" s="204">
        <v>0</v>
      </c>
      <c r="T166" s="205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206" t="s">
        <v>224</v>
      </c>
      <c r="AT166" s="206" t="s">
        <v>301</v>
      </c>
      <c r="AU166" s="206" t="s">
        <v>78</v>
      </c>
      <c r="AY166" s="13" t="s">
        <v>192</v>
      </c>
      <c r="BE166" s="207">
        <f>IF(N166="základní",J166,0)</f>
        <v>0</v>
      </c>
      <c r="BF166" s="207">
        <f>IF(N166="snížená",J166,0)</f>
        <v>0</v>
      </c>
      <c r="BG166" s="207">
        <f>IF(N166="zákl. přenesená",J166,0)</f>
        <v>0</v>
      </c>
      <c r="BH166" s="207">
        <f>IF(N166="sníž. přenesená",J166,0)</f>
        <v>0</v>
      </c>
      <c r="BI166" s="207">
        <f>IF(N166="nulová",J166,0)</f>
        <v>0</v>
      </c>
      <c r="BJ166" s="13" t="s">
        <v>85</v>
      </c>
      <c r="BK166" s="207">
        <f>ROUND(I166*H166,2)</f>
        <v>0</v>
      </c>
      <c r="BL166" s="13" t="s">
        <v>191</v>
      </c>
      <c r="BM166" s="206" t="s">
        <v>695</v>
      </c>
    </row>
    <row r="167" s="2" customFormat="1" ht="16.5" customHeight="1">
      <c r="A167" s="34"/>
      <c r="B167" s="35"/>
      <c r="C167" s="224" t="s">
        <v>306</v>
      </c>
      <c r="D167" s="224" t="s">
        <v>301</v>
      </c>
      <c r="E167" s="225" t="s">
        <v>484</v>
      </c>
      <c r="F167" s="226" t="s">
        <v>485</v>
      </c>
      <c r="G167" s="227" t="s">
        <v>218</v>
      </c>
      <c r="H167" s="228">
        <v>2</v>
      </c>
      <c r="I167" s="229"/>
      <c r="J167" s="230">
        <f>ROUND(I167*H167,2)</f>
        <v>0</v>
      </c>
      <c r="K167" s="226" t="s">
        <v>190</v>
      </c>
      <c r="L167" s="231"/>
      <c r="M167" s="232" t="s">
        <v>1</v>
      </c>
      <c r="N167" s="233" t="s">
        <v>43</v>
      </c>
      <c r="O167" s="87"/>
      <c r="P167" s="204">
        <f>O167*H167</f>
        <v>0</v>
      </c>
      <c r="Q167" s="204">
        <v>0</v>
      </c>
      <c r="R167" s="204">
        <f>Q167*H167</f>
        <v>0</v>
      </c>
      <c r="S167" s="204">
        <v>0</v>
      </c>
      <c r="T167" s="205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206" t="s">
        <v>224</v>
      </c>
      <c r="AT167" s="206" t="s">
        <v>301</v>
      </c>
      <c r="AU167" s="206" t="s">
        <v>78</v>
      </c>
      <c r="AY167" s="13" t="s">
        <v>192</v>
      </c>
      <c r="BE167" s="207">
        <f>IF(N167="základní",J167,0)</f>
        <v>0</v>
      </c>
      <c r="BF167" s="207">
        <f>IF(N167="snížená",J167,0)</f>
        <v>0</v>
      </c>
      <c r="BG167" s="207">
        <f>IF(N167="zákl. přenesená",J167,0)</f>
        <v>0</v>
      </c>
      <c r="BH167" s="207">
        <f>IF(N167="sníž. přenesená",J167,0)</f>
        <v>0</v>
      </c>
      <c r="BI167" s="207">
        <f>IF(N167="nulová",J167,0)</f>
        <v>0</v>
      </c>
      <c r="BJ167" s="13" t="s">
        <v>85</v>
      </c>
      <c r="BK167" s="207">
        <f>ROUND(I167*H167,2)</f>
        <v>0</v>
      </c>
      <c r="BL167" s="13" t="s">
        <v>191</v>
      </c>
      <c r="BM167" s="206" t="s">
        <v>696</v>
      </c>
    </row>
    <row r="168" s="2" customFormat="1" ht="24.15" customHeight="1">
      <c r="A168" s="34"/>
      <c r="B168" s="35"/>
      <c r="C168" s="224" t="s">
        <v>311</v>
      </c>
      <c r="D168" s="224" t="s">
        <v>301</v>
      </c>
      <c r="E168" s="225" t="s">
        <v>481</v>
      </c>
      <c r="F168" s="226" t="s">
        <v>482</v>
      </c>
      <c r="G168" s="227" t="s">
        <v>189</v>
      </c>
      <c r="H168" s="228">
        <v>9.5999999999999996</v>
      </c>
      <c r="I168" s="229"/>
      <c r="J168" s="230">
        <f>ROUND(I168*H168,2)</f>
        <v>0</v>
      </c>
      <c r="K168" s="226" t="s">
        <v>190</v>
      </c>
      <c r="L168" s="231"/>
      <c r="M168" s="232" t="s">
        <v>1</v>
      </c>
      <c r="N168" s="233" t="s">
        <v>43</v>
      </c>
      <c r="O168" s="87"/>
      <c r="P168" s="204">
        <f>O168*H168</f>
        <v>0</v>
      </c>
      <c r="Q168" s="204">
        <v>1.5860000000000001</v>
      </c>
      <c r="R168" s="204">
        <f>Q168*H168</f>
        <v>15.2256</v>
      </c>
      <c r="S168" s="204">
        <v>0</v>
      </c>
      <c r="T168" s="205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206" t="s">
        <v>224</v>
      </c>
      <c r="AT168" s="206" t="s">
        <v>301</v>
      </c>
      <c r="AU168" s="206" t="s">
        <v>78</v>
      </c>
      <c r="AY168" s="13" t="s">
        <v>192</v>
      </c>
      <c r="BE168" s="207">
        <f>IF(N168="základní",J168,0)</f>
        <v>0</v>
      </c>
      <c r="BF168" s="207">
        <f>IF(N168="snížená",J168,0)</f>
        <v>0</v>
      </c>
      <c r="BG168" s="207">
        <f>IF(N168="zákl. přenesená",J168,0)</f>
        <v>0</v>
      </c>
      <c r="BH168" s="207">
        <f>IF(N168="sníž. přenesená",J168,0)</f>
        <v>0</v>
      </c>
      <c r="BI168" s="207">
        <f>IF(N168="nulová",J168,0)</f>
        <v>0</v>
      </c>
      <c r="BJ168" s="13" t="s">
        <v>85</v>
      </c>
      <c r="BK168" s="207">
        <f>ROUND(I168*H168,2)</f>
        <v>0</v>
      </c>
      <c r="BL168" s="13" t="s">
        <v>191</v>
      </c>
      <c r="BM168" s="206" t="s">
        <v>697</v>
      </c>
    </row>
    <row r="169" s="2" customFormat="1" ht="21.75" customHeight="1">
      <c r="A169" s="34"/>
      <c r="B169" s="35"/>
      <c r="C169" s="224" t="s">
        <v>316</v>
      </c>
      <c r="D169" s="224" t="s">
        <v>301</v>
      </c>
      <c r="E169" s="225" t="s">
        <v>334</v>
      </c>
      <c r="F169" s="226" t="s">
        <v>335</v>
      </c>
      <c r="G169" s="227" t="s">
        <v>218</v>
      </c>
      <c r="H169" s="228">
        <v>164</v>
      </c>
      <c r="I169" s="229"/>
      <c r="J169" s="230">
        <f>ROUND(I169*H169,2)</f>
        <v>0</v>
      </c>
      <c r="K169" s="226" t="s">
        <v>190</v>
      </c>
      <c r="L169" s="231"/>
      <c r="M169" s="232" t="s">
        <v>1</v>
      </c>
      <c r="N169" s="233" t="s">
        <v>43</v>
      </c>
      <c r="O169" s="87"/>
      <c r="P169" s="204">
        <f>O169*H169</f>
        <v>0</v>
      </c>
      <c r="Q169" s="204">
        <v>0.00018000000000000001</v>
      </c>
      <c r="R169" s="204">
        <f>Q169*H169</f>
        <v>0.029520000000000001</v>
      </c>
      <c r="S169" s="204">
        <v>0</v>
      </c>
      <c r="T169" s="205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206" t="s">
        <v>224</v>
      </c>
      <c r="AT169" s="206" t="s">
        <v>301</v>
      </c>
      <c r="AU169" s="206" t="s">
        <v>78</v>
      </c>
      <c r="AY169" s="13" t="s">
        <v>192</v>
      </c>
      <c r="BE169" s="207">
        <f>IF(N169="základní",J169,0)</f>
        <v>0</v>
      </c>
      <c r="BF169" s="207">
        <f>IF(N169="snížená",J169,0)</f>
        <v>0</v>
      </c>
      <c r="BG169" s="207">
        <f>IF(N169="zákl. přenesená",J169,0)</f>
        <v>0</v>
      </c>
      <c r="BH169" s="207">
        <f>IF(N169="sníž. přenesená",J169,0)</f>
        <v>0</v>
      </c>
      <c r="BI169" s="207">
        <f>IF(N169="nulová",J169,0)</f>
        <v>0</v>
      </c>
      <c r="BJ169" s="13" t="s">
        <v>85</v>
      </c>
      <c r="BK169" s="207">
        <f>ROUND(I169*H169,2)</f>
        <v>0</v>
      </c>
      <c r="BL169" s="13" t="s">
        <v>191</v>
      </c>
      <c r="BM169" s="206" t="s">
        <v>698</v>
      </c>
    </row>
    <row r="170" s="10" customFormat="1">
      <c r="A170" s="10"/>
      <c r="B170" s="208"/>
      <c r="C170" s="209"/>
      <c r="D170" s="210" t="s">
        <v>194</v>
      </c>
      <c r="E170" s="211" t="s">
        <v>1</v>
      </c>
      <c r="F170" s="212" t="s">
        <v>699</v>
      </c>
      <c r="G170" s="209"/>
      <c r="H170" s="213">
        <v>164</v>
      </c>
      <c r="I170" s="214"/>
      <c r="J170" s="209"/>
      <c r="K170" s="209"/>
      <c r="L170" s="215"/>
      <c r="M170" s="216"/>
      <c r="N170" s="217"/>
      <c r="O170" s="217"/>
      <c r="P170" s="217"/>
      <c r="Q170" s="217"/>
      <c r="R170" s="217"/>
      <c r="S170" s="217"/>
      <c r="T170" s="218"/>
      <c r="U170" s="10"/>
      <c r="V170" s="10"/>
      <c r="W170" s="10"/>
      <c r="X170" s="10"/>
      <c r="Y170" s="10"/>
      <c r="Z170" s="10"/>
      <c r="AA170" s="10"/>
      <c r="AB170" s="10"/>
      <c r="AC170" s="10"/>
      <c r="AD170" s="10"/>
      <c r="AE170" s="10"/>
      <c r="AT170" s="219" t="s">
        <v>194</v>
      </c>
      <c r="AU170" s="219" t="s">
        <v>78</v>
      </c>
      <c r="AV170" s="10" t="s">
        <v>87</v>
      </c>
      <c r="AW170" s="10" t="s">
        <v>34</v>
      </c>
      <c r="AX170" s="10" t="s">
        <v>85</v>
      </c>
      <c r="AY170" s="219" t="s">
        <v>192</v>
      </c>
    </row>
    <row r="171" s="2" customFormat="1" ht="21.75" customHeight="1">
      <c r="A171" s="34"/>
      <c r="B171" s="35"/>
      <c r="C171" s="224" t="s">
        <v>321</v>
      </c>
      <c r="D171" s="224" t="s">
        <v>301</v>
      </c>
      <c r="E171" s="225" t="s">
        <v>351</v>
      </c>
      <c r="F171" s="226" t="s">
        <v>352</v>
      </c>
      <c r="G171" s="227" t="s">
        <v>218</v>
      </c>
      <c r="H171" s="228">
        <v>1</v>
      </c>
      <c r="I171" s="229"/>
      <c r="J171" s="230">
        <f>ROUND(I171*H171,2)</f>
        <v>0</v>
      </c>
      <c r="K171" s="226" t="s">
        <v>190</v>
      </c>
      <c r="L171" s="231"/>
      <c r="M171" s="232" t="s">
        <v>1</v>
      </c>
      <c r="N171" s="233" t="s">
        <v>43</v>
      </c>
      <c r="O171" s="87"/>
      <c r="P171" s="204">
        <f>O171*H171</f>
        <v>0</v>
      </c>
      <c r="Q171" s="204">
        <v>3.70425</v>
      </c>
      <c r="R171" s="204">
        <f>Q171*H171</f>
        <v>3.70425</v>
      </c>
      <c r="S171" s="204">
        <v>0</v>
      </c>
      <c r="T171" s="205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206" t="s">
        <v>224</v>
      </c>
      <c r="AT171" s="206" t="s">
        <v>301</v>
      </c>
      <c r="AU171" s="206" t="s">
        <v>78</v>
      </c>
      <c r="AY171" s="13" t="s">
        <v>192</v>
      </c>
      <c r="BE171" s="207">
        <f>IF(N171="základní",J171,0)</f>
        <v>0</v>
      </c>
      <c r="BF171" s="207">
        <f>IF(N171="snížená",J171,0)</f>
        <v>0</v>
      </c>
      <c r="BG171" s="207">
        <f>IF(N171="zákl. přenesená",J171,0)</f>
        <v>0</v>
      </c>
      <c r="BH171" s="207">
        <f>IF(N171="sníž. přenesená",J171,0)</f>
        <v>0</v>
      </c>
      <c r="BI171" s="207">
        <f>IF(N171="nulová",J171,0)</f>
        <v>0</v>
      </c>
      <c r="BJ171" s="13" t="s">
        <v>85</v>
      </c>
      <c r="BK171" s="207">
        <f>ROUND(I171*H171,2)</f>
        <v>0</v>
      </c>
      <c r="BL171" s="13" t="s">
        <v>191</v>
      </c>
      <c r="BM171" s="206" t="s">
        <v>700</v>
      </c>
    </row>
    <row r="172" s="2" customFormat="1" ht="16.5" customHeight="1">
      <c r="A172" s="34"/>
      <c r="B172" s="35"/>
      <c r="C172" s="224" t="s">
        <v>325</v>
      </c>
      <c r="D172" s="224" t="s">
        <v>301</v>
      </c>
      <c r="E172" s="225" t="s">
        <v>312</v>
      </c>
      <c r="F172" s="226" t="s">
        <v>313</v>
      </c>
      <c r="G172" s="227" t="s">
        <v>287</v>
      </c>
      <c r="H172" s="228">
        <v>149.95599999999999</v>
      </c>
      <c r="I172" s="229"/>
      <c r="J172" s="230">
        <f>ROUND(I172*H172,2)</f>
        <v>0</v>
      </c>
      <c r="K172" s="226" t="s">
        <v>190</v>
      </c>
      <c r="L172" s="231"/>
      <c r="M172" s="232" t="s">
        <v>1</v>
      </c>
      <c r="N172" s="233" t="s">
        <v>43</v>
      </c>
      <c r="O172" s="87"/>
      <c r="P172" s="204">
        <f>O172*H172</f>
        <v>0</v>
      </c>
      <c r="Q172" s="204">
        <v>1</v>
      </c>
      <c r="R172" s="204">
        <f>Q172*H172</f>
        <v>149.95599999999999</v>
      </c>
      <c r="S172" s="204">
        <v>0</v>
      </c>
      <c r="T172" s="205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206" t="s">
        <v>224</v>
      </c>
      <c r="AT172" s="206" t="s">
        <v>301</v>
      </c>
      <c r="AU172" s="206" t="s">
        <v>78</v>
      </c>
      <c r="AY172" s="13" t="s">
        <v>192</v>
      </c>
      <c r="BE172" s="207">
        <f>IF(N172="základní",J172,0)</f>
        <v>0</v>
      </c>
      <c r="BF172" s="207">
        <f>IF(N172="snížená",J172,0)</f>
        <v>0</v>
      </c>
      <c r="BG172" s="207">
        <f>IF(N172="zákl. přenesená",J172,0)</f>
        <v>0</v>
      </c>
      <c r="BH172" s="207">
        <f>IF(N172="sníž. přenesená",J172,0)</f>
        <v>0</v>
      </c>
      <c r="BI172" s="207">
        <f>IF(N172="nulová",J172,0)</f>
        <v>0</v>
      </c>
      <c r="BJ172" s="13" t="s">
        <v>85</v>
      </c>
      <c r="BK172" s="207">
        <f>ROUND(I172*H172,2)</f>
        <v>0</v>
      </c>
      <c r="BL172" s="13" t="s">
        <v>191</v>
      </c>
      <c r="BM172" s="206" t="s">
        <v>701</v>
      </c>
    </row>
    <row r="173" s="10" customFormat="1">
      <c r="A173" s="10"/>
      <c r="B173" s="208"/>
      <c r="C173" s="209"/>
      <c r="D173" s="210" t="s">
        <v>194</v>
      </c>
      <c r="E173" s="211" t="s">
        <v>1</v>
      </c>
      <c r="F173" s="212" t="s">
        <v>702</v>
      </c>
      <c r="G173" s="209"/>
      <c r="H173" s="213">
        <v>149.95599999999999</v>
      </c>
      <c r="I173" s="214"/>
      <c r="J173" s="209"/>
      <c r="K173" s="209"/>
      <c r="L173" s="215"/>
      <c r="M173" s="216"/>
      <c r="N173" s="217"/>
      <c r="O173" s="217"/>
      <c r="P173" s="217"/>
      <c r="Q173" s="217"/>
      <c r="R173" s="217"/>
      <c r="S173" s="217"/>
      <c r="T173" s="218"/>
      <c r="U173" s="10"/>
      <c r="V173" s="10"/>
      <c r="W173" s="10"/>
      <c r="X173" s="10"/>
      <c r="Y173" s="10"/>
      <c r="Z173" s="10"/>
      <c r="AA173" s="10"/>
      <c r="AB173" s="10"/>
      <c r="AC173" s="10"/>
      <c r="AD173" s="10"/>
      <c r="AE173" s="10"/>
      <c r="AT173" s="219" t="s">
        <v>194</v>
      </c>
      <c r="AU173" s="219" t="s">
        <v>78</v>
      </c>
      <c r="AV173" s="10" t="s">
        <v>87</v>
      </c>
      <c r="AW173" s="10" t="s">
        <v>34</v>
      </c>
      <c r="AX173" s="10" t="s">
        <v>85</v>
      </c>
      <c r="AY173" s="219" t="s">
        <v>192</v>
      </c>
    </row>
    <row r="174" s="2" customFormat="1" ht="16.5" customHeight="1">
      <c r="A174" s="34"/>
      <c r="B174" s="35"/>
      <c r="C174" s="224" t="s">
        <v>329</v>
      </c>
      <c r="D174" s="224" t="s">
        <v>301</v>
      </c>
      <c r="E174" s="225" t="s">
        <v>466</v>
      </c>
      <c r="F174" s="226" t="s">
        <v>467</v>
      </c>
      <c r="G174" s="227" t="s">
        <v>287</v>
      </c>
      <c r="H174" s="228">
        <v>1.296</v>
      </c>
      <c r="I174" s="229"/>
      <c r="J174" s="230">
        <f>ROUND(I174*H174,2)</f>
        <v>0</v>
      </c>
      <c r="K174" s="226" t="s">
        <v>190</v>
      </c>
      <c r="L174" s="231"/>
      <c r="M174" s="232" t="s">
        <v>1</v>
      </c>
      <c r="N174" s="233" t="s">
        <v>43</v>
      </c>
      <c r="O174" s="87"/>
      <c r="P174" s="204">
        <f>O174*H174</f>
        <v>0</v>
      </c>
      <c r="Q174" s="204">
        <v>1</v>
      </c>
      <c r="R174" s="204">
        <f>Q174*H174</f>
        <v>1.296</v>
      </c>
      <c r="S174" s="204">
        <v>0</v>
      </c>
      <c r="T174" s="205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206" t="s">
        <v>224</v>
      </c>
      <c r="AT174" s="206" t="s">
        <v>301</v>
      </c>
      <c r="AU174" s="206" t="s">
        <v>78</v>
      </c>
      <c r="AY174" s="13" t="s">
        <v>192</v>
      </c>
      <c r="BE174" s="207">
        <f>IF(N174="základní",J174,0)</f>
        <v>0</v>
      </c>
      <c r="BF174" s="207">
        <f>IF(N174="snížená",J174,0)</f>
        <v>0</v>
      </c>
      <c r="BG174" s="207">
        <f>IF(N174="zákl. přenesená",J174,0)</f>
        <v>0</v>
      </c>
      <c r="BH174" s="207">
        <f>IF(N174="sníž. přenesená",J174,0)</f>
        <v>0</v>
      </c>
      <c r="BI174" s="207">
        <f>IF(N174="nulová",J174,0)</f>
        <v>0</v>
      </c>
      <c r="BJ174" s="13" t="s">
        <v>85</v>
      </c>
      <c r="BK174" s="207">
        <f>ROUND(I174*H174,2)</f>
        <v>0</v>
      </c>
      <c r="BL174" s="13" t="s">
        <v>191</v>
      </c>
      <c r="BM174" s="206" t="s">
        <v>703</v>
      </c>
    </row>
    <row r="175" s="10" customFormat="1">
      <c r="A175" s="10"/>
      <c r="B175" s="208"/>
      <c r="C175" s="209"/>
      <c r="D175" s="210" t="s">
        <v>194</v>
      </c>
      <c r="E175" s="211" t="s">
        <v>1</v>
      </c>
      <c r="F175" s="212" t="s">
        <v>704</v>
      </c>
      <c r="G175" s="209"/>
      <c r="H175" s="213">
        <v>1.296</v>
      </c>
      <c r="I175" s="214"/>
      <c r="J175" s="209"/>
      <c r="K175" s="209"/>
      <c r="L175" s="215"/>
      <c r="M175" s="216"/>
      <c r="N175" s="217"/>
      <c r="O175" s="217"/>
      <c r="P175" s="217"/>
      <c r="Q175" s="217"/>
      <c r="R175" s="217"/>
      <c r="S175" s="217"/>
      <c r="T175" s="218"/>
      <c r="U175" s="10"/>
      <c r="V175" s="10"/>
      <c r="W175" s="10"/>
      <c r="X175" s="10"/>
      <c r="Y175" s="10"/>
      <c r="Z175" s="10"/>
      <c r="AA175" s="10"/>
      <c r="AB175" s="10"/>
      <c r="AC175" s="10"/>
      <c r="AD175" s="10"/>
      <c r="AE175" s="10"/>
      <c r="AT175" s="219" t="s">
        <v>194</v>
      </c>
      <c r="AU175" s="219" t="s">
        <v>78</v>
      </c>
      <c r="AV175" s="10" t="s">
        <v>87</v>
      </c>
      <c r="AW175" s="10" t="s">
        <v>34</v>
      </c>
      <c r="AX175" s="10" t="s">
        <v>85</v>
      </c>
      <c r="AY175" s="219" t="s">
        <v>192</v>
      </c>
    </row>
    <row r="176" s="2" customFormat="1" ht="21.75" customHeight="1">
      <c r="A176" s="34"/>
      <c r="B176" s="35"/>
      <c r="C176" s="224" t="s">
        <v>333</v>
      </c>
      <c r="D176" s="224" t="s">
        <v>301</v>
      </c>
      <c r="E176" s="225" t="s">
        <v>355</v>
      </c>
      <c r="F176" s="226" t="s">
        <v>356</v>
      </c>
      <c r="G176" s="227" t="s">
        <v>204</v>
      </c>
      <c r="H176" s="228">
        <v>2.028</v>
      </c>
      <c r="I176" s="229"/>
      <c r="J176" s="230">
        <f>ROUND(I176*H176,2)</f>
        <v>0</v>
      </c>
      <c r="K176" s="226" t="s">
        <v>190</v>
      </c>
      <c r="L176" s="231"/>
      <c r="M176" s="232" t="s">
        <v>1</v>
      </c>
      <c r="N176" s="233" t="s">
        <v>43</v>
      </c>
      <c r="O176" s="87"/>
      <c r="P176" s="204">
        <f>O176*H176</f>
        <v>0</v>
      </c>
      <c r="Q176" s="204">
        <v>2.4289999999999998</v>
      </c>
      <c r="R176" s="204">
        <f>Q176*H176</f>
        <v>4.9260120000000001</v>
      </c>
      <c r="S176" s="204">
        <v>0</v>
      </c>
      <c r="T176" s="205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206" t="s">
        <v>224</v>
      </c>
      <c r="AT176" s="206" t="s">
        <v>301</v>
      </c>
      <c r="AU176" s="206" t="s">
        <v>78</v>
      </c>
      <c r="AY176" s="13" t="s">
        <v>192</v>
      </c>
      <c r="BE176" s="207">
        <f>IF(N176="základní",J176,0)</f>
        <v>0</v>
      </c>
      <c r="BF176" s="207">
        <f>IF(N176="snížená",J176,0)</f>
        <v>0</v>
      </c>
      <c r="BG176" s="207">
        <f>IF(N176="zákl. přenesená",J176,0)</f>
        <v>0</v>
      </c>
      <c r="BH176" s="207">
        <f>IF(N176="sníž. přenesená",J176,0)</f>
        <v>0</v>
      </c>
      <c r="BI176" s="207">
        <f>IF(N176="nulová",J176,0)</f>
        <v>0</v>
      </c>
      <c r="BJ176" s="13" t="s">
        <v>85</v>
      </c>
      <c r="BK176" s="207">
        <f>ROUND(I176*H176,2)</f>
        <v>0</v>
      </c>
      <c r="BL176" s="13" t="s">
        <v>191</v>
      </c>
      <c r="BM176" s="206" t="s">
        <v>705</v>
      </c>
    </row>
    <row r="177" s="10" customFormat="1">
      <c r="A177" s="10"/>
      <c r="B177" s="208"/>
      <c r="C177" s="209"/>
      <c r="D177" s="210" t="s">
        <v>194</v>
      </c>
      <c r="E177" s="211" t="s">
        <v>1</v>
      </c>
      <c r="F177" s="212" t="s">
        <v>706</v>
      </c>
      <c r="G177" s="209"/>
      <c r="H177" s="213">
        <v>1.26</v>
      </c>
      <c r="I177" s="214"/>
      <c r="J177" s="209"/>
      <c r="K177" s="209"/>
      <c r="L177" s="215"/>
      <c r="M177" s="216"/>
      <c r="N177" s="217"/>
      <c r="O177" s="217"/>
      <c r="P177" s="217"/>
      <c r="Q177" s="217"/>
      <c r="R177" s="217"/>
      <c r="S177" s="217"/>
      <c r="T177" s="218"/>
      <c r="U177" s="10"/>
      <c r="V177" s="10"/>
      <c r="W177" s="10"/>
      <c r="X177" s="10"/>
      <c r="Y177" s="10"/>
      <c r="Z177" s="10"/>
      <c r="AA177" s="10"/>
      <c r="AB177" s="10"/>
      <c r="AC177" s="10"/>
      <c r="AD177" s="10"/>
      <c r="AE177" s="10"/>
      <c r="AT177" s="219" t="s">
        <v>194</v>
      </c>
      <c r="AU177" s="219" t="s">
        <v>78</v>
      </c>
      <c r="AV177" s="10" t="s">
        <v>87</v>
      </c>
      <c r="AW177" s="10" t="s">
        <v>34</v>
      </c>
      <c r="AX177" s="10" t="s">
        <v>78</v>
      </c>
      <c r="AY177" s="219" t="s">
        <v>192</v>
      </c>
    </row>
    <row r="178" s="10" customFormat="1">
      <c r="A178" s="10"/>
      <c r="B178" s="208"/>
      <c r="C178" s="209"/>
      <c r="D178" s="210" t="s">
        <v>194</v>
      </c>
      <c r="E178" s="211" t="s">
        <v>1</v>
      </c>
      <c r="F178" s="212" t="s">
        <v>707</v>
      </c>
      <c r="G178" s="209"/>
      <c r="H178" s="213">
        <v>0.76800000000000002</v>
      </c>
      <c r="I178" s="214"/>
      <c r="J178" s="209"/>
      <c r="K178" s="209"/>
      <c r="L178" s="215"/>
      <c r="M178" s="216"/>
      <c r="N178" s="217"/>
      <c r="O178" s="217"/>
      <c r="P178" s="217"/>
      <c r="Q178" s="217"/>
      <c r="R178" s="217"/>
      <c r="S178" s="217"/>
      <c r="T178" s="218"/>
      <c r="U178" s="10"/>
      <c r="V178" s="10"/>
      <c r="W178" s="10"/>
      <c r="X178" s="10"/>
      <c r="Y178" s="10"/>
      <c r="Z178" s="10"/>
      <c r="AA178" s="10"/>
      <c r="AB178" s="10"/>
      <c r="AC178" s="10"/>
      <c r="AD178" s="10"/>
      <c r="AE178" s="10"/>
      <c r="AT178" s="219" t="s">
        <v>194</v>
      </c>
      <c r="AU178" s="219" t="s">
        <v>78</v>
      </c>
      <c r="AV178" s="10" t="s">
        <v>87</v>
      </c>
      <c r="AW178" s="10" t="s">
        <v>34</v>
      </c>
      <c r="AX178" s="10" t="s">
        <v>78</v>
      </c>
      <c r="AY178" s="219" t="s">
        <v>192</v>
      </c>
    </row>
    <row r="179" s="11" customFormat="1">
      <c r="A179" s="11"/>
      <c r="B179" s="242"/>
      <c r="C179" s="243"/>
      <c r="D179" s="210" t="s">
        <v>194</v>
      </c>
      <c r="E179" s="244" t="s">
        <v>1</v>
      </c>
      <c r="F179" s="245" t="s">
        <v>431</v>
      </c>
      <c r="G179" s="243"/>
      <c r="H179" s="246">
        <v>2.028</v>
      </c>
      <c r="I179" s="247"/>
      <c r="J179" s="243"/>
      <c r="K179" s="243"/>
      <c r="L179" s="248"/>
      <c r="M179" s="249"/>
      <c r="N179" s="250"/>
      <c r="O179" s="250"/>
      <c r="P179" s="250"/>
      <c r="Q179" s="250"/>
      <c r="R179" s="250"/>
      <c r="S179" s="250"/>
      <c r="T179" s="251"/>
      <c r="U179" s="11"/>
      <c r="V179" s="11"/>
      <c r="W179" s="11"/>
      <c r="X179" s="11"/>
      <c r="Y179" s="11"/>
      <c r="Z179" s="11"/>
      <c r="AA179" s="11"/>
      <c r="AB179" s="11"/>
      <c r="AC179" s="11"/>
      <c r="AD179" s="11"/>
      <c r="AE179" s="11"/>
      <c r="AT179" s="252" t="s">
        <v>194</v>
      </c>
      <c r="AU179" s="252" t="s">
        <v>78</v>
      </c>
      <c r="AV179" s="11" t="s">
        <v>191</v>
      </c>
      <c r="AW179" s="11" t="s">
        <v>34</v>
      </c>
      <c r="AX179" s="11" t="s">
        <v>85</v>
      </c>
      <c r="AY179" s="252" t="s">
        <v>192</v>
      </c>
    </row>
    <row r="180" s="2" customFormat="1" ht="24.15" customHeight="1">
      <c r="A180" s="34"/>
      <c r="B180" s="35"/>
      <c r="C180" s="224" t="s">
        <v>338</v>
      </c>
      <c r="D180" s="224" t="s">
        <v>301</v>
      </c>
      <c r="E180" s="225" t="s">
        <v>317</v>
      </c>
      <c r="F180" s="226" t="s">
        <v>318</v>
      </c>
      <c r="G180" s="227" t="s">
        <v>287</v>
      </c>
      <c r="H180" s="228">
        <v>28.079999999999998</v>
      </c>
      <c r="I180" s="229"/>
      <c r="J180" s="230">
        <f>ROUND(I180*H180,2)</f>
        <v>0</v>
      </c>
      <c r="K180" s="226" t="s">
        <v>190</v>
      </c>
      <c r="L180" s="231"/>
      <c r="M180" s="232" t="s">
        <v>1</v>
      </c>
      <c r="N180" s="233" t="s">
        <v>43</v>
      </c>
      <c r="O180" s="87"/>
      <c r="P180" s="204">
        <f>O180*H180</f>
        <v>0</v>
      </c>
      <c r="Q180" s="204">
        <v>1</v>
      </c>
      <c r="R180" s="204">
        <f>Q180*H180</f>
        <v>28.079999999999998</v>
      </c>
      <c r="S180" s="204">
        <v>0</v>
      </c>
      <c r="T180" s="205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206" t="s">
        <v>224</v>
      </c>
      <c r="AT180" s="206" t="s">
        <v>301</v>
      </c>
      <c r="AU180" s="206" t="s">
        <v>78</v>
      </c>
      <c r="AY180" s="13" t="s">
        <v>192</v>
      </c>
      <c r="BE180" s="207">
        <f>IF(N180="základní",J180,0)</f>
        <v>0</v>
      </c>
      <c r="BF180" s="207">
        <f>IF(N180="snížená",J180,0)</f>
        <v>0</v>
      </c>
      <c r="BG180" s="207">
        <f>IF(N180="zákl. přenesená",J180,0)</f>
        <v>0</v>
      </c>
      <c r="BH180" s="207">
        <f>IF(N180="sníž. přenesená",J180,0)</f>
        <v>0</v>
      </c>
      <c r="BI180" s="207">
        <f>IF(N180="nulová",J180,0)</f>
        <v>0</v>
      </c>
      <c r="BJ180" s="13" t="s">
        <v>85</v>
      </c>
      <c r="BK180" s="207">
        <f>ROUND(I180*H180,2)</f>
        <v>0</v>
      </c>
      <c r="BL180" s="13" t="s">
        <v>191</v>
      </c>
      <c r="BM180" s="206" t="s">
        <v>708</v>
      </c>
    </row>
    <row r="181" s="10" customFormat="1">
      <c r="A181" s="10"/>
      <c r="B181" s="208"/>
      <c r="C181" s="209"/>
      <c r="D181" s="210" t="s">
        <v>194</v>
      </c>
      <c r="E181" s="211" t="s">
        <v>1</v>
      </c>
      <c r="F181" s="212" t="s">
        <v>709</v>
      </c>
      <c r="G181" s="209"/>
      <c r="H181" s="213">
        <v>28.079999999999998</v>
      </c>
      <c r="I181" s="214"/>
      <c r="J181" s="209"/>
      <c r="K181" s="209"/>
      <c r="L181" s="215"/>
      <c r="M181" s="216"/>
      <c r="N181" s="217"/>
      <c r="O181" s="217"/>
      <c r="P181" s="217"/>
      <c r="Q181" s="217"/>
      <c r="R181" s="217"/>
      <c r="S181" s="217"/>
      <c r="T181" s="218"/>
      <c r="U181" s="10"/>
      <c r="V181" s="10"/>
      <c r="W181" s="10"/>
      <c r="X181" s="10"/>
      <c r="Y181" s="10"/>
      <c r="Z181" s="10"/>
      <c r="AA181" s="10"/>
      <c r="AB181" s="10"/>
      <c r="AC181" s="10"/>
      <c r="AD181" s="10"/>
      <c r="AE181" s="10"/>
      <c r="AT181" s="219" t="s">
        <v>194</v>
      </c>
      <c r="AU181" s="219" t="s">
        <v>78</v>
      </c>
      <c r="AV181" s="10" t="s">
        <v>87</v>
      </c>
      <c r="AW181" s="10" t="s">
        <v>34</v>
      </c>
      <c r="AX181" s="10" t="s">
        <v>85</v>
      </c>
      <c r="AY181" s="219" t="s">
        <v>192</v>
      </c>
    </row>
    <row r="182" s="2" customFormat="1" ht="21.75" customHeight="1">
      <c r="A182" s="34"/>
      <c r="B182" s="35"/>
      <c r="C182" s="224" t="s">
        <v>342</v>
      </c>
      <c r="D182" s="224" t="s">
        <v>301</v>
      </c>
      <c r="E182" s="225" t="s">
        <v>322</v>
      </c>
      <c r="F182" s="226" t="s">
        <v>323</v>
      </c>
      <c r="G182" s="227" t="s">
        <v>287</v>
      </c>
      <c r="H182" s="228">
        <v>28.079999999999998</v>
      </c>
      <c r="I182" s="229"/>
      <c r="J182" s="230">
        <f>ROUND(I182*H182,2)</f>
        <v>0</v>
      </c>
      <c r="K182" s="226" t="s">
        <v>190</v>
      </c>
      <c r="L182" s="231"/>
      <c r="M182" s="232" t="s">
        <v>1</v>
      </c>
      <c r="N182" s="233" t="s">
        <v>43</v>
      </c>
      <c r="O182" s="87"/>
      <c r="P182" s="204">
        <f>O182*H182</f>
        <v>0</v>
      </c>
      <c r="Q182" s="204">
        <v>1</v>
      </c>
      <c r="R182" s="204">
        <f>Q182*H182</f>
        <v>28.079999999999998</v>
      </c>
      <c r="S182" s="204">
        <v>0</v>
      </c>
      <c r="T182" s="205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206" t="s">
        <v>224</v>
      </c>
      <c r="AT182" s="206" t="s">
        <v>301</v>
      </c>
      <c r="AU182" s="206" t="s">
        <v>78</v>
      </c>
      <c r="AY182" s="13" t="s">
        <v>192</v>
      </c>
      <c r="BE182" s="207">
        <f>IF(N182="základní",J182,0)</f>
        <v>0</v>
      </c>
      <c r="BF182" s="207">
        <f>IF(N182="snížená",J182,0)</f>
        <v>0</v>
      </c>
      <c r="BG182" s="207">
        <f>IF(N182="zákl. přenesená",J182,0)</f>
        <v>0</v>
      </c>
      <c r="BH182" s="207">
        <f>IF(N182="sníž. přenesená",J182,0)</f>
        <v>0</v>
      </c>
      <c r="BI182" s="207">
        <f>IF(N182="nulová",J182,0)</f>
        <v>0</v>
      </c>
      <c r="BJ182" s="13" t="s">
        <v>85</v>
      </c>
      <c r="BK182" s="207">
        <f>ROUND(I182*H182,2)</f>
        <v>0</v>
      </c>
      <c r="BL182" s="13" t="s">
        <v>191</v>
      </c>
      <c r="BM182" s="206" t="s">
        <v>710</v>
      </c>
    </row>
    <row r="183" s="2" customFormat="1" ht="24.15" customHeight="1">
      <c r="A183" s="34"/>
      <c r="B183" s="35"/>
      <c r="C183" s="224" t="s">
        <v>346</v>
      </c>
      <c r="D183" s="224" t="s">
        <v>301</v>
      </c>
      <c r="E183" s="225" t="s">
        <v>326</v>
      </c>
      <c r="F183" s="226" t="s">
        <v>327</v>
      </c>
      <c r="G183" s="227" t="s">
        <v>287</v>
      </c>
      <c r="H183" s="228">
        <v>28.079999999999998</v>
      </c>
      <c r="I183" s="229"/>
      <c r="J183" s="230">
        <f>ROUND(I183*H183,2)</f>
        <v>0</v>
      </c>
      <c r="K183" s="226" t="s">
        <v>190</v>
      </c>
      <c r="L183" s="231"/>
      <c r="M183" s="232" t="s">
        <v>1</v>
      </c>
      <c r="N183" s="233" t="s">
        <v>43</v>
      </c>
      <c r="O183" s="87"/>
      <c r="P183" s="204">
        <f>O183*H183</f>
        <v>0</v>
      </c>
      <c r="Q183" s="204">
        <v>1</v>
      </c>
      <c r="R183" s="204">
        <f>Q183*H183</f>
        <v>28.079999999999998</v>
      </c>
      <c r="S183" s="204">
        <v>0</v>
      </c>
      <c r="T183" s="205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206" t="s">
        <v>224</v>
      </c>
      <c r="AT183" s="206" t="s">
        <v>301</v>
      </c>
      <c r="AU183" s="206" t="s">
        <v>78</v>
      </c>
      <c r="AY183" s="13" t="s">
        <v>192</v>
      </c>
      <c r="BE183" s="207">
        <f>IF(N183="základní",J183,0)</f>
        <v>0</v>
      </c>
      <c r="BF183" s="207">
        <f>IF(N183="snížená",J183,0)</f>
        <v>0</v>
      </c>
      <c r="BG183" s="207">
        <f>IF(N183="zákl. přenesená",J183,0)</f>
        <v>0</v>
      </c>
      <c r="BH183" s="207">
        <f>IF(N183="sníž. přenesená",J183,0)</f>
        <v>0</v>
      </c>
      <c r="BI183" s="207">
        <f>IF(N183="nulová",J183,0)</f>
        <v>0</v>
      </c>
      <c r="BJ183" s="13" t="s">
        <v>85</v>
      </c>
      <c r="BK183" s="207">
        <f>ROUND(I183*H183,2)</f>
        <v>0</v>
      </c>
      <c r="BL183" s="13" t="s">
        <v>191</v>
      </c>
      <c r="BM183" s="206" t="s">
        <v>711</v>
      </c>
    </row>
    <row r="184" s="2" customFormat="1" ht="16.5" customHeight="1">
      <c r="A184" s="34"/>
      <c r="B184" s="35"/>
      <c r="C184" s="224" t="s">
        <v>350</v>
      </c>
      <c r="D184" s="224" t="s">
        <v>301</v>
      </c>
      <c r="E184" s="225" t="s">
        <v>330</v>
      </c>
      <c r="F184" s="226" t="s">
        <v>331</v>
      </c>
      <c r="G184" s="227" t="s">
        <v>189</v>
      </c>
      <c r="H184" s="228">
        <v>36</v>
      </c>
      <c r="I184" s="229"/>
      <c r="J184" s="230">
        <f>ROUND(I184*H184,2)</f>
        <v>0</v>
      </c>
      <c r="K184" s="226" t="s">
        <v>190</v>
      </c>
      <c r="L184" s="231"/>
      <c r="M184" s="232" t="s">
        <v>1</v>
      </c>
      <c r="N184" s="233" t="s">
        <v>43</v>
      </c>
      <c r="O184" s="87"/>
      <c r="P184" s="204">
        <f>O184*H184</f>
        <v>0</v>
      </c>
      <c r="Q184" s="204">
        <v>0</v>
      </c>
      <c r="R184" s="204">
        <f>Q184*H184</f>
        <v>0</v>
      </c>
      <c r="S184" s="204">
        <v>0</v>
      </c>
      <c r="T184" s="205">
        <f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206" t="s">
        <v>224</v>
      </c>
      <c r="AT184" s="206" t="s">
        <v>301</v>
      </c>
      <c r="AU184" s="206" t="s">
        <v>78</v>
      </c>
      <c r="AY184" s="13" t="s">
        <v>192</v>
      </c>
      <c r="BE184" s="207">
        <f>IF(N184="základní",J184,0)</f>
        <v>0</v>
      </c>
      <c r="BF184" s="207">
        <f>IF(N184="snížená",J184,0)</f>
        <v>0</v>
      </c>
      <c r="BG184" s="207">
        <f>IF(N184="zákl. přenesená",J184,0)</f>
        <v>0</v>
      </c>
      <c r="BH184" s="207">
        <f>IF(N184="sníž. přenesená",J184,0)</f>
        <v>0</v>
      </c>
      <c r="BI184" s="207">
        <f>IF(N184="nulová",J184,0)</f>
        <v>0</v>
      </c>
      <c r="BJ184" s="13" t="s">
        <v>85</v>
      </c>
      <c r="BK184" s="207">
        <f>ROUND(I184*H184,2)</f>
        <v>0</v>
      </c>
      <c r="BL184" s="13" t="s">
        <v>191</v>
      </c>
      <c r="BM184" s="206" t="s">
        <v>712</v>
      </c>
    </row>
    <row r="185" s="2" customFormat="1" ht="24.15" customHeight="1">
      <c r="A185" s="34"/>
      <c r="B185" s="35"/>
      <c r="C185" s="224" t="s">
        <v>354</v>
      </c>
      <c r="D185" s="224" t="s">
        <v>301</v>
      </c>
      <c r="E185" s="225" t="s">
        <v>458</v>
      </c>
      <c r="F185" s="226" t="s">
        <v>459</v>
      </c>
      <c r="G185" s="227" t="s">
        <v>218</v>
      </c>
      <c r="H185" s="228">
        <v>64</v>
      </c>
      <c r="I185" s="229"/>
      <c r="J185" s="230">
        <f>ROUND(I185*H185,2)</f>
        <v>0</v>
      </c>
      <c r="K185" s="226" t="s">
        <v>190</v>
      </c>
      <c r="L185" s="231"/>
      <c r="M185" s="232" t="s">
        <v>1</v>
      </c>
      <c r="N185" s="233" t="s">
        <v>43</v>
      </c>
      <c r="O185" s="87"/>
      <c r="P185" s="204">
        <f>O185*H185</f>
        <v>0</v>
      </c>
      <c r="Q185" s="204">
        <v>0.32700000000000001</v>
      </c>
      <c r="R185" s="204">
        <f>Q185*H185</f>
        <v>20.928000000000001</v>
      </c>
      <c r="S185" s="204">
        <v>0</v>
      </c>
      <c r="T185" s="205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206" t="s">
        <v>224</v>
      </c>
      <c r="AT185" s="206" t="s">
        <v>301</v>
      </c>
      <c r="AU185" s="206" t="s">
        <v>78</v>
      </c>
      <c r="AY185" s="13" t="s">
        <v>192</v>
      </c>
      <c r="BE185" s="207">
        <f>IF(N185="základní",J185,0)</f>
        <v>0</v>
      </c>
      <c r="BF185" s="207">
        <f>IF(N185="snížená",J185,0)</f>
        <v>0</v>
      </c>
      <c r="BG185" s="207">
        <f>IF(N185="zákl. přenesená",J185,0)</f>
        <v>0</v>
      </c>
      <c r="BH185" s="207">
        <f>IF(N185="sníž. přenesená",J185,0)</f>
        <v>0</v>
      </c>
      <c r="BI185" s="207">
        <f>IF(N185="nulová",J185,0)</f>
        <v>0</v>
      </c>
      <c r="BJ185" s="13" t="s">
        <v>85</v>
      </c>
      <c r="BK185" s="207">
        <f>ROUND(I185*H185,2)</f>
        <v>0</v>
      </c>
      <c r="BL185" s="13" t="s">
        <v>191</v>
      </c>
      <c r="BM185" s="206" t="s">
        <v>713</v>
      </c>
    </row>
    <row r="186" s="2" customFormat="1" ht="21.75" customHeight="1">
      <c r="A186" s="34"/>
      <c r="B186" s="35"/>
      <c r="C186" s="224" t="s">
        <v>487</v>
      </c>
      <c r="D186" s="224" t="s">
        <v>301</v>
      </c>
      <c r="E186" s="225" t="s">
        <v>307</v>
      </c>
      <c r="F186" s="226" t="s">
        <v>461</v>
      </c>
      <c r="G186" s="227" t="s">
        <v>218</v>
      </c>
      <c r="H186" s="228">
        <v>18</v>
      </c>
      <c r="I186" s="229"/>
      <c r="J186" s="230">
        <f>ROUND(I186*H186,2)</f>
        <v>0</v>
      </c>
      <c r="K186" s="226" t="s">
        <v>462</v>
      </c>
      <c r="L186" s="231"/>
      <c r="M186" s="232" t="s">
        <v>1</v>
      </c>
      <c r="N186" s="233" t="s">
        <v>43</v>
      </c>
      <c r="O186" s="87"/>
      <c r="P186" s="204">
        <f>O186*H186</f>
        <v>0</v>
      </c>
      <c r="Q186" s="204">
        <v>0.30399999999999999</v>
      </c>
      <c r="R186" s="204">
        <f>Q186*H186</f>
        <v>5.4719999999999995</v>
      </c>
      <c r="S186" s="204">
        <v>0</v>
      </c>
      <c r="T186" s="205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206" t="s">
        <v>224</v>
      </c>
      <c r="AT186" s="206" t="s">
        <v>301</v>
      </c>
      <c r="AU186" s="206" t="s">
        <v>78</v>
      </c>
      <c r="AY186" s="13" t="s">
        <v>192</v>
      </c>
      <c r="BE186" s="207">
        <f>IF(N186="základní",J186,0)</f>
        <v>0</v>
      </c>
      <c r="BF186" s="207">
        <f>IF(N186="snížená",J186,0)</f>
        <v>0</v>
      </c>
      <c r="BG186" s="207">
        <f>IF(N186="zákl. přenesená",J186,0)</f>
        <v>0</v>
      </c>
      <c r="BH186" s="207">
        <f>IF(N186="sníž. přenesená",J186,0)</f>
        <v>0</v>
      </c>
      <c r="BI186" s="207">
        <f>IF(N186="nulová",J186,0)</f>
        <v>0</v>
      </c>
      <c r="BJ186" s="13" t="s">
        <v>85</v>
      </c>
      <c r="BK186" s="207">
        <f>ROUND(I186*H186,2)</f>
        <v>0</v>
      </c>
      <c r="BL186" s="13" t="s">
        <v>191</v>
      </c>
      <c r="BM186" s="206" t="s">
        <v>714</v>
      </c>
    </row>
    <row r="187" s="2" customFormat="1" ht="24.15" customHeight="1">
      <c r="A187" s="34"/>
      <c r="B187" s="35"/>
      <c r="C187" s="224" t="s">
        <v>492</v>
      </c>
      <c r="D187" s="224" t="s">
        <v>301</v>
      </c>
      <c r="E187" s="225" t="s">
        <v>302</v>
      </c>
      <c r="F187" s="226" t="s">
        <v>303</v>
      </c>
      <c r="G187" s="227" t="s">
        <v>218</v>
      </c>
      <c r="H187" s="228">
        <v>72</v>
      </c>
      <c r="I187" s="229"/>
      <c r="J187" s="230">
        <f>ROUND(I187*H187,2)</f>
        <v>0</v>
      </c>
      <c r="K187" s="226" t="s">
        <v>190</v>
      </c>
      <c r="L187" s="231"/>
      <c r="M187" s="232" t="s">
        <v>1</v>
      </c>
      <c r="N187" s="233" t="s">
        <v>43</v>
      </c>
      <c r="O187" s="87"/>
      <c r="P187" s="204">
        <f>O187*H187</f>
        <v>0</v>
      </c>
      <c r="Q187" s="204">
        <v>0.0010499999999999999</v>
      </c>
      <c r="R187" s="204">
        <f>Q187*H187</f>
        <v>0.075600000000000001</v>
      </c>
      <c r="S187" s="204">
        <v>0</v>
      </c>
      <c r="T187" s="205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206" t="s">
        <v>224</v>
      </c>
      <c r="AT187" s="206" t="s">
        <v>301</v>
      </c>
      <c r="AU187" s="206" t="s">
        <v>78</v>
      </c>
      <c r="AY187" s="13" t="s">
        <v>192</v>
      </c>
      <c r="BE187" s="207">
        <f>IF(N187="základní",J187,0)</f>
        <v>0</v>
      </c>
      <c r="BF187" s="207">
        <f>IF(N187="snížená",J187,0)</f>
        <v>0</v>
      </c>
      <c r="BG187" s="207">
        <f>IF(N187="zákl. přenesená",J187,0)</f>
        <v>0</v>
      </c>
      <c r="BH187" s="207">
        <f>IF(N187="sníž. přenesená",J187,0)</f>
        <v>0</v>
      </c>
      <c r="BI187" s="207">
        <f>IF(N187="nulová",J187,0)</f>
        <v>0</v>
      </c>
      <c r="BJ187" s="13" t="s">
        <v>85</v>
      </c>
      <c r="BK187" s="207">
        <f>ROUND(I187*H187,2)</f>
        <v>0</v>
      </c>
      <c r="BL187" s="13" t="s">
        <v>191</v>
      </c>
      <c r="BM187" s="206" t="s">
        <v>715</v>
      </c>
    </row>
    <row r="188" s="10" customFormat="1">
      <c r="A188" s="10"/>
      <c r="B188" s="208"/>
      <c r="C188" s="209"/>
      <c r="D188" s="210" t="s">
        <v>194</v>
      </c>
      <c r="E188" s="211" t="s">
        <v>1</v>
      </c>
      <c r="F188" s="212" t="s">
        <v>716</v>
      </c>
      <c r="G188" s="209"/>
      <c r="H188" s="213">
        <v>72</v>
      </c>
      <c r="I188" s="214"/>
      <c r="J188" s="209"/>
      <c r="K188" s="209"/>
      <c r="L188" s="215"/>
      <c r="M188" s="234"/>
      <c r="N188" s="235"/>
      <c r="O188" s="235"/>
      <c r="P188" s="235"/>
      <c r="Q188" s="235"/>
      <c r="R188" s="235"/>
      <c r="S188" s="235"/>
      <c r="T188" s="236"/>
      <c r="U188" s="10"/>
      <c r="V188" s="10"/>
      <c r="W188" s="10"/>
      <c r="X188" s="10"/>
      <c r="Y188" s="10"/>
      <c r="Z188" s="10"/>
      <c r="AA188" s="10"/>
      <c r="AB188" s="10"/>
      <c r="AC188" s="10"/>
      <c r="AD188" s="10"/>
      <c r="AE188" s="10"/>
      <c r="AT188" s="219" t="s">
        <v>194</v>
      </c>
      <c r="AU188" s="219" t="s">
        <v>78</v>
      </c>
      <c r="AV188" s="10" t="s">
        <v>87</v>
      </c>
      <c r="AW188" s="10" t="s">
        <v>34</v>
      </c>
      <c r="AX188" s="10" t="s">
        <v>85</v>
      </c>
      <c r="AY188" s="219" t="s">
        <v>192</v>
      </c>
    </row>
    <row r="189" s="2" customFormat="1" ht="6.96" customHeight="1">
      <c r="A189" s="34"/>
      <c r="B189" s="62"/>
      <c r="C189" s="63"/>
      <c r="D189" s="63"/>
      <c r="E189" s="63"/>
      <c r="F189" s="63"/>
      <c r="G189" s="63"/>
      <c r="H189" s="63"/>
      <c r="I189" s="63"/>
      <c r="J189" s="63"/>
      <c r="K189" s="63"/>
      <c r="L189" s="40"/>
      <c r="M189" s="34"/>
      <c r="O189" s="34"/>
      <c r="P189" s="34"/>
      <c r="Q189" s="34"/>
      <c r="R189" s="34"/>
      <c r="S189" s="34"/>
      <c r="T189" s="34"/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</row>
  </sheetData>
  <sheetProtection sheet="1" autoFilter="0" formatColumns="0" formatRows="0" objects="1" scenarios="1" spinCount="100000" saltValue="HRiRhPpAQYvG1E2cCaAcuBX1Sz4W7G9RVzrRePj0MGi11SE70x0SioInV4ss0IYNjJdqv4J7WGDjFpKoyXUK5A==" hashValue="UcFEFd5JTvE9iRpO9XY+IWMRkzjTT1IaI2HNAwaxsF91EIFM7dlAuRQCdICgcj+THJZTR0EudAIdfdeik3+clQ==" algorithmName="SHA-512" password="CC35"/>
  <autoFilter ref="C119:K188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8:H108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123</v>
      </c>
    </row>
    <row r="3" s="1" customFormat="1" ht="6.96" customHeight="1">
      <c r="B3" s="142"/>
      <c r="C3" s="143"/>
      <c r="D3" s="143"/>
      <c r="E3" s="143"/>
      <c r="F3" s="143"/>
      <c r="G3" s="143"/>
      <c r="H3" s="143"/>
      <c r="I3" s="143"/>
      <c r="J3" s="143"/>
      <c r="K3" s="143"/>
      <c r="L3" s="16"/>
      <c r="AT3" s="13" t="s">
        <v>87</v>
      </c>
    </row>
    <row r="4" s="1" customFormat="1" ht="24.96" customHeight="1">
      <c r="B4" s="16"/>
      <c r="D4" s="144" t="s">
        <v>163</v>
      </c>
      <c r="L4" s="16"/>
      <c r="M4" s="145" t="s">
        <v>10</v>
      </c>
      <c r="AT4" s="13" t="s">
        <v>4</v>
      </c>
    </row>
    <row r="5" s="1" customFormat="1" ht="6.96" customHeight="1">
      <c r="B5" s="16"/>
      <c r="L5" s="16"/>
    </row>
    <row r="6" s="1" customFormat="1" ht="12" customHeight="1">
      <c r="B6" s="16"/>
      <c r="D6" s="146" t="s">
        <v>16</v>
      </c>
      <c r="L6" s="16"/>
    </row>
    <row r="7" s="1" customFormat="1" ht="16.5" customHeight="1">
      <c r="B7" s="16"/>
      <c r="E7" s="147" t="str">
        <f>'Rekapitulace stavby'!K6</f>
        <v>Oprava přejezdů v obvodu ST Karlovy Vary 2023-24</v>
      </c>
      <c r="F7" s="146"/>
      <c r="G7" s="146"/>
      <c r="H7" s="146"/>
      <c r="L7" s="16"/>
    </row>
    <row r="8" s="1" customFormat="1" ht="12" customHeight="1">
      <c r="B8" s="16"/>
      <c r="D8" s="146" t="s">
        <v>164</v>
      </c>
      <c r="L8" s="16"/>
    </row>
    <row r="9" s="2" customFormat="1" ht="16.5" customHeight="1">
      <c r="A9" s="34"/>
      <c r="B9" s="40"/>
      <c r="C9" s="34"/>
      <c r="D9" s="34"/>
      <c r="E9" s="147" t="s">
        <v>647</v>
      </c>
      <c r="F9" s="34"/>
      <c r="G9" s="34"/>
      <c r="H9" s="34"/>
      <c r="I9" s="34"/>
      <c r="J9" s="34"/>
      <c r="K9" s="34"/>
      <c r="L9" s="5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 ht="12" customHeight="1">
      <c r="A10" s="34"/>
      <c r="B10" s="40"/>
      <c r="C10" s="34"/>
      <c r="D10" s="146" t="s">
        <v>166</v>
      </c>
      <c r="E10" s="34"/>
      <c r="F10" s="34"/>
      <c r="G10" s="34"/>
      <c r="H10" s="34"/>
      <c r="I10" s="34"/>
      <c r="J10" s="34"/>
      <c r="K10" s="34"/>
      <c r="L10" s="5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6.5" customHeight="1">
      <c r="A11" s="34"/>
      <c r="B11" s="40"/>
      <c r="C11" s="34"/>
      <c r="D11" s="34"/>
      <c r="E11" s="148" t="s">
        <v>717</v>
      </c>
      <c r="F11" s="34"/>
      <c r="G11" s="34"/>
      <c r="H11" s="34"/>
      <c r="I11" s="34"/>
      <c r="J11" s="34"/>
      <c r="K11" s="34"/>
      <c r="L11" s="5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>
      <c r="A12" s="34"/>
      <c r="B12" s="40"/>
      <c r="C12" s="34"/>
      <c r="D12" s="34"/>
      <c r="E12" s="34"/>
      <c r="F12" s="34"/>
      <c r="G12" s="34"/>
      <c r="H12" s="34"/>
      <c r="I12" s="34"/>
      <c r="J12" s="34"/>
      <c r="K12" s="34"/>
      <c r="L12" s="5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2" customHeight="1">
      <c r="A13" s="34"/>
      <c r="B13" s="40"/>
      <c r="C13" s="34"/>
      <c r="D13" s="146" t="s">
        <v>18</v>
      </c>
      <c r="E13" s="34"/>
      <c r="F13" s="137" t="s">
        <v>1</v>
      </c>
      <c r="G13" s="34"/>
      <c r="H13" s="34"/>
      <c r="I13" s="146" t="s">
        <v>19</v>
      </c>
      <c r="J13" s="137" t="s">
        <v>1</v>
      </c>
      <c r="K13" s="34"/>
      <c r="L13" s="5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40"/>
      <c r="C14" s="34"/>
      <c r="D14" s="146" t="s">
        <v>20</v>
      </c>
      <c r="E14" s="34"/>
      <c r="F14" s="137" t="s">
        <v>21</v>
      </c>
      <c r="G14" s="34"/>
      <c r="H14" s="34"/>
      <c r="I14" s="146" t="s">
        <v>22</v>
      </c>
      <c r="J14" s="149" t="str">
        <f>'Rekapitulace stavby'!AN8</f>
        <v>1. 2. 2023</v>
      </c>
      <c r="K14" s="34"/>
      <c r="L14" s="5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0.8" customHeight="1">
      <c r="A15" s="34"/>
      <c r="B15" s="40"/>
      <c r="C15" s="34"/>
      <c r="D15" s="34"/>
      <c r="E15" s="34"/>
      <c r="F15" s="34"/>
      <c r="G15" s="34"/>
      <c r="H15" s="34"/>
      <c r="I15" s="34"/>
      <c r="J15" s="34"/>
      <c r="K15" s="34"/>
      <c r="L15" s="5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12" customHeight="1">
      <c r="A16" s="34"/>
      <c r="B16" s="40"/>
      <c r="C16" s="34"/>
      <c r="D16" s="146" t="s">
        <v>24</v>
      </c>
      <c r="E16" s="34"/>
      <c r="F16" s="34"/>
      <c r="G16" s="34"/>
      <c r="H16" s="34"/>
      <c r="I16" s="146" t="s">
        <v>25</v>
      </c>
      <c r="J16" s="137" t="s">
        <v>26</v>
      </c>
      <c r="K16" s="34"/>
      <c r="L16" s="5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8" customHeight="1">
      <c r="A17" s="34"/>
      <c r="B17" s="40"/>
      <c r="C17" s="34"/>
      <c r="D17" s="34"/>
      <c r="E17" s="137" t="s">
        <v>27</v>
      </c>
      <c r="F17" s="34"/>
      <c r="G17" s="34"/>
      <c r="H17" s="34"/>
      <c r="I17" s="146" t="s">
        <v>28</v>
      </c>
      <c r="J17" s="137" t="s">
        <v>29</v>
      </c>
      <c r="K17" s="34"/>
      <c r="L17" s="5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6.96" customHeight="1">
      <c r="A18" s="34"/>
      <c r="B18" s="40"/>
      <c r="C18" s="34"/>
      <c r="D18" s="34"/>
      <c r="E18" s="34"/>
      <c r="F18" s="34"/>
      <c r="G18" s="34"/>
      <c r="H18" s="34"/>
      <c r="I18" s="34"/>
      <c r="J18" s="34"/>
      <c r="K18" s="34"/>
      <c r="L18" s="5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12" customHeight="1">
      <c r="A19" s="34"/>
      <c r="B19" s="40"/>
      <c r="C19" s="34"/>
      <c r="D19" s="146" t="s">
        <v>30</v>
      </c>
      <c r="E19" s="34"/>
      <c r="F19" s="34"/>
      <c r="G19" s="34"/>
      <c r="H19" s="34"/>
      <c r="I19" s="146" t="s">
        <v>25</v>
      </c>
      <c r="J19" s="29" t="str">
        <f>'Rekapitulace stavby'!AN13</f>
        <v>Vyplň údaj</v>
      </c>
      <c r="K19" s="34"/>
      <c r="L19" s="5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8" customHeight="1">
      <c r="A20" s="34"/>
      <c r="B20" s="40"/>
      <c r="C20" s="34"/>
      <c r="D20" s="34"/>
      <c r="E20" s="29" t="str">
        <f>'Rekapitulace stavby'!E14</f>
        <v>Vyplň údaj</v>
      </c>
      <c r="F20" s="137"/>
      <c r="G20" s="137"/>
      <c r="H20" s="137"/>
      <c r="I20" s="146" t="s">
        <v>28</v>
      </c>
      <c r="J20" s="29" t="str">
        <f>'Rekapitulace stavby'!AN14</f>
        <v>Vyplň údaj</v>
      </c>
      <c r="K20" s="34"/>
      <c r="L20" s="5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6.96" customHeight="1">
      <c r="A21" s="34"/>
      <c r="B21" s="40"/>
      <c r="C21" s="34"/>
      <c r="D21" s="34"/>
      <c r="E21" s="34"/>
      <c r="F21" s="34"/>
      <c r="G21" s="34"/>
      <c r="H21" s="34"/>
      <c r="I21" s="34"/>
      <c r="J21" s="34"/>
      <c r="K21" s="34"/>
      <c r="L21" s="5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12" customHeight="1">
      <c r="A22" s="34"/>
      <c r="B22" s="40"/>
      <c r="C22" s="34"/>
      <c r="D22" s="146" t="s">
        <v>32</v>
      </c>
      <c r="E22" s="34"/>
      <c r="F22" s="34"/>
      <c r="G22" s="34"/>
      <c r="H22" s="34"/>
      <c r="I22" s="146" t="s">
        <v>25</v>
      </c>
      <c r="J22" s="137" t="str">
        <f>IF('Rekapitulace stavby'!AN16="","",'Rekapitulace stavby'!AN16)</f>
        <v/>
      </c>
      <c r="K22" s="34"/>
      <c r="L22" s="5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8" customHeight="1">
      <c r="A23" s="34"/>
      <c r="B23" s="40"/>
      <c r="C23" s="34"/>
      <c r="D23" s="34"/>
      <c r="E23" s="137" t="str">
        <f>IF('Rekapitulace stavby'!E17="","",'Rekapitulace stavby'!E17)</f>
        <v xml:space="preserve"> </v>
      </c>
      <c r="F23" s="34"/>
      <c r="G23" s="34"/>
      <c r="H23" s="34"/>
      <c r="I23" s="146" t="s">
        <v>28</v>
      </c>
      <c r="J23" s="137" t="str">
        <f>IF('Rekapitulace stavby'!AN17="","",'Rekapitulace stavby'!AN17)</f>
        <v/>
      </c>
      <c r="K23" s="34"/>
      <c r="L23" s="5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6.96" customHeight="1">
      <c r="A24" s="34"/>
      <c r="B24" s="40"/>
      <c r="C24" s="34"/>
      <c r="D24" s="34"/>
      <c r="E24" s="34"/>
      <c r="F24" s="34"/>
      <c r="G24" s="34"/>
      <c r="H24" s="34"/>
      <c r="I24" s="34"/>
      <c r="J24" s="34"/>
      <c r="K24" s="34"/>
      <c r="L24" s="5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12" customHeight="1">
      <c r="A25" s="34"/>
      <c r="B25" s="40"/>
      <c r="C25" s="34"/>
      <c r="D25" s="146" t="s">
        <v>35</v>
      </c>
      <c r="E25" s="34"/>
      <c r="F25" s="34"/>
      <c r="G25" s="34"/>
      <c r="H25" s="34"/>
      <c r="I25" s="146" t="s">
        <v>25</v>
      </c>
      <c r="J25" s="137" t="s">
        <v>1</v>
      </c>
      <c r="K25" s="34"/>
      <c r="L25" s="5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8" customHeight="1">
      <c r="A26" s="34"/>
      <c r="B26" s="40"/>
      <c r="C26" s="34"/>
      <c r="D26" s="34"/>
      <c r="E26" s="137" t="s">
        <v>36</v>
      </c>
      <c r="F26" s="34"/>
      <c r="G26" s="34"/>
      <c r="H26" s="34"/>
      <c r="I26" s="146" t="s">
        <v>28</v>
      </c>
      <c r="J26" s="137" t="s">
        <v>1</v>
      </c>
      <c r="K26" s="34"/>
      <c r="L26" s="5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2" customFormat="1" ht="6.96" customHeight="1">
      <c r="A27" s="34"/>
      <c r="B27" s="40"/>
      <c r="C27" s="34"/>
      <c r="D27" s="34"/>
      <c r="E27" s="34"/>
      <c r="F27" s="34"/>
      <c r="G27" s="34"/>
      <c r="H27" s="34"/>
      <c r="I27" s="34"/>
      <c r="J27" s="34"/>
      <c r="K27" s="34"/>
      <c r="L27" s="59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="2" customFormat="1" ht="12" customHeight="1">
      <c r="A28" s="34"/>
      <c r="B28" s="40"/>
      <c r="C28" s="34"/>
      <c r="D28" s="146" t="s">
        <v>37</v>
      </c>
      <c r="E28" s="34"/>
      <c r="F28" s="34"/>
      <c r="G28" s="34"/>
      <c r="H28" s="34"/>
      <c r="I28" s="34"/>
      <c r="J28" s="34"/>
      <c r="K28" s="34"/>
      <c r="L28" s="5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8" customFormat="1" ht="16.5" customHeight="1">
      <c r="A29" s="150"/>
      <c r="B29" s="151"/>
      <c r="C29" s="150"/>
      <c r="D29" s="150"/>
      <c r="E29" s="152" t="s">
        <v>1</v>
      </c>
      <c r="F29" s="152"/>
      <c r="G29" s="152"/>
      <c r="H29" s="152"/>
      <c r="I29" s="150"/>
      <c r="J29" s="150"/>
      <c r="K29" s="150"/>
      <c r="L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="2" customFormat="1" ht="6.96" customHeight="1">
      <c r="A30" s="34"/>
      <c r="B30" s="40"/>
      <c r="C30" s="34"/>
      <c r="D30" s="34"/>
      <c r="E30" s="34"/>
      <c r="F30" s="34"/>
      <c r="G30" s="34"/>
      <c r="H30" s="34"/>
      <c r="I30" s="34"/>
      <c r="J30" s="34"/>
      <c r="K30" s="34"/>
      <c r="L30" s="5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40"/>
      <c r="C31" s="34"/>
      <c r="D31" s="154"/>
      <c r="E31" s="154"/>
      <c r="F31" s="154"/>
      <c r="G31" s="154"/>
      <c r="H31" s="154"/>
      <c r="I31" s="154"/>
      <c r="J31" s="154"/>
      <c r="K31" s="154"/>
      <c r="L31" s="5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25.44" customHeight="1">
      <c r="A32" s="34"/>
      <c r="B32" s="40"/>
      <c r="C32" s="34"/>
      <c r="D32" s="155" t="s">
        <v>38</v>
      </c>
      <c r="E32" s="34"/>
      <c r="F32" s="34"/>
      <c r="G32" s="34"/>
      <c r="H32" s="34"/>
      <c r="I32" s="34"/>
      <c r="J32" s="156">
        <f>ROUND(J120, 2)</f>
        <v>0</v>
      </c>
      <c r="K32" s="34"/>
      <c r="L32" s="5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6.96" customHeight="1">
      <c r="A33" s="34"/>
      <c r="B33" s="40"/>
      <c r="C33" s="34"/>
      <c r="D33" s="154"/>
      <c r="E33" s="154"/>
      <c r="F33" s="154"/>
      <c r="G33" s="154"/>
      <c r="H33" s="154"/>
      <c r="I33" s="154"/>
      <c r="J33" s="154"/>
      <c r="K33" s="154"/>
      <c r="L33" s="5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40"/>
      <c r="C34" s="34"/>
      <c r="D34" s="34"/>
      <c r="E34" s="34"/>
      <c r="F34" s="157" t="s">
        <v>40</v>
      </c>
      <c r="G34" s="34"/>
      <c r="H34" s="34"/>
      <c r="I34" s="157" t="s">
        <v>39</v>
      </c>
      <c r="J34" s="157" t="s">
        <v>41</v>
      </c>
      <c r="K34" s="34"/>
      <c r="L34" s="5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="2" customFormat="1" ht="14.4" customHeight="1">
      <c r="A35" s="34"/>
      <c r="B35" s="40"/>
      <c r="C35" s="34"/>
      <c r="D35" s="158" t="s">
        <v>42</v>
      </c>
      <c r="E35" s="146" t="s">
        <v>43</v>
      </c>
      <c r="F35" s="159">
        <f>ROUND((SUM(BE120:BE122)),  2)</f>
        <v>0</v>
      </c>
      <c r="G35" s="34"/>
      <c r="H35" s="34"/>
      <c r="I35" s="160">
        <v>0.20999999999999999</v>
      </c>
      <c r="J35" s="159">
        <f>ROUND(((SUM(BE120:BE122))*I35),  2)</f>
        <v>0</v>
      </c>
      <c r="K35" s="34"/>
      <c r="L35" s="5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14.4" customHeight="1">
      <c r="A36" s="34"/>
      <c r="B36" s="40"/>
      <c r="C36" s="34"/>
      <c r="D36" s="34"/>
      <c r="E36" s="146" t="s">
        <v>44</v>
      </c>
      <c r="F36" s="159">
        <f>ROUND((SUM(BF120:BF122)),  2)</f>
        <v>0</v>
      </c>
      <c r="G36" s="34"/>
      <c r="H36" s="34"/>
      <c r="I36" s="160">
        <v>0.14999999999999999</v>
      </c>
      <c r="J36" s="159">
        <f>ROUND(((SUM(BF120:BF122))*I36),  2)</f>
        <v>0</v>
      </c>
      <c r="K36" s="34"/>
      <c r="L36" s="5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46" t="s">
        <v>45</v>
      </c>
      <c r="F37" s="159">
        <f>ROUND((SUM(BG120:BG122)),  2)</f>
        <v>0</v>
      </c>
      <c r="G37" s="34"/>
      <c r="H37" s="34"/>
      <c r="I37" s="160">
        <v>0.20999999999999999</v>
      </c>
      <c r="J37" s="159">
        <f>0</f>
        <v>0</v>
      </c>
      <c r="K37" s="34"/>
      <c r="L37" s="5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14.4" customHeight="1">
      <c r="A38" s="34"/>
      <c r="B38" s="40"/>
      <c r="C38" s="34"/>
      <c r="D38" s="34"/>
      <c r="E38" s="146" t="s">
        <v>46</v>
      </c>
      <c r="F38" s="159">
        <f>ROUND((SUM(BH120:BH122)),  2)</f>
        <v>0</v>
      </c>
      <c r="G38" s="34"/>
      <c r="H38" s="34"/>
      <c r="I38" s="160">
        <v>0.14999999999999999</v>
      </c>
      <c r="J38" s="159">
        <f>0</f>
        <v>0</v>
      </c>
      <c r="K38" s="34"/>
      <c r="L38" s="5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14.4" customHeight="1">
      <c r="A39" s="34"/>
      <c r="B39" s="40"/>
      <c r="C39" s="34"/>
      <c r="D39" s="34"/>
      <c r="E39" s="146" t="s">
        <v>47</v>
      </c>
      <c r="F39" s="159">
        <f>ROUND((SUM(BI120:BI122)),  2)</f>
        <v>0</v>
      </c>
      <c r="G39" s="34"/>
      <c r="H39" s="34"/>
      <c r="I39" s="160">
        <v>0</v>
      </c>
      <c r="J39" s="159">
        <f>0</f>
        <v>0</v>
      </c>
      <c r="K39" s="34"/>
      <c r="L39" s="5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6.96" customHeight="1">
      <c r="A40" s="34"/>
      <c r="B40" s="40"/>
      <c r="C40" s="34"/>
      <c r="D40" s="34"/>
      <c r="E40" s="34"/>
      <c r="F40" s="34"/>
      <c r="G40" s="34"/>
      <c r="H40" s="34"/>
      <c r="I40" s="34"/>
      <c r="J40" s="34"/>
      <c r="K40" s="34"/>
      <c r="L40" s="5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2" customFormat="1" ht="25.44" customHeight="1">
      <c r="A41" s="34"/>
      <c r="B41" s="40"/>
      <c r="C41" s="161"/>
      <c r="D41" s="162" t="s">
        <v>48</v>
      </c>
      <c r="E41" s="163"/>
      <c r="F41" s="163"/>
      <c r="G41" s="164" t="s">
        <v>49</v>
      </c>
      <c r="H41" s="165" t="s">
        <v>50</v>
      </c>
      <c r="I41" s="163"/>
      <c r="J41" s="166">
        <f>SUM(J32:J39)</f>
        <v>0</v>
      </c>
      <c r="K41" s="167"/>
      <c r="L41" s="59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="2" customFormat="1" ht="14.4" customHeight="1">
      <c r="A42" s="34"/>
      <c r="B42" s="40"/>
      <c r="C42" s="34"/>
      <c r="D42" s="34"/>
      <c r="E42" s="34"/>
      <c r="F42" s="34"/>
      <c r="G42" s="34"/>
      <c r="H42" s="34"/>
      <c r="I42" s="34"/>
      <c r="J42" s="34"/>
      <c r="K42" s="34"/>
      <c r="L42" s="59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="1" customFormat="1" ht="14.4" customHeight="1">
      <c r="B43" s="16"/>
      <c r="L43" s="16"/>
    </row>
    <row r="44" s="1" customFormat="1" ht="14.4" customHeight="1">
      <c r="B44" s="16"/>
      <c r="L44" s="16"/>
    </row>
    <row r="45" s="1" customFormat="1" ht="14.4" customHeight="1">
      <c r="B45" s="16"/>
      <c r="L45" s="16"/>
    </row>
    <row r="46" s="1" customFormat="1" ht="14.4" customHeight="1">
      <c r="B46" s="16"/>
      <c r="L46" s="16"/>
    </row>
    <row r="47" s="1" customFormat="1" ht="14.4" customHeight="1">
      <c r="B47" s="16"/>
      <c r="L47" s="16"/>
    </row>
    <row r="48" s="1" customFormat="1" ht="14.4" customHeight="1">
      <c r="B48" s="16"/>
      <c r="L48" s="16"/>
    </row>
    <row r="49" s="1" customFormat="1" ht="14.4" customHeight="1">
      <c r="B49" s="16"/>
      <c r="L49" s="16"/>
    </row>
    <row r="50" s="2" customFormat="1" ht="14.4" customHeight="1">
      <c r="B50" s="59"/>
      <c r="D50" s="168" t="s">
        <v>51</v>
      </c>
      <c r="E50" s="169"/>
      <c r="F50" s="169"/>
      <c r="G50" s="168" t="s">
        <v>52</v>
      </c>
      <c r="H50" s="169"/>
      <c r="I50" s="169"/>
      <c r="J50" s="169"/>
      <c r="K50" s="169"/>
      <c r="L50" s="59"/>
    </row>
    <row r="51">
      <c r="B51" s="16"/>
      <c r="L51" s="16"/>
    </row>
    <row r="52">
      <c r="B52" s="16"/>
      <c r="L52" s="16"/>
    </row>
    <row r="53">
      <c r="B53" s="16"/>
      <c r="L53" s="16"/>
    </row>
    <row r="54">
      <c r="B54" s="16"/>
      <c r="L54" s="16"/>
    </row>
    <row r="55">
      <c r="B55" s="16"/>
      <c r="L55" s="16"/>
    </row>
    <row r="56">
      <c r="B56" s="16"/>
      <c r="L56" s="16"/>
    </row>
    <row r="57">
      <c r="B57" s="16"/>
      <c r="L57" s="16"/>
    </row>
    <row r="58">
      <c r="B58" s="16"/>
      <c r="L58" s="16"/>
    </row>
    <row r="59">
      <c r="B59" s="16"/>
      <c r="L59" s="16"/>
    </row>
    <row r="60">
      <c r="B60" s="16"/>
      <c r="L60" s="16"/>
    </row>
    <row r="61" s="2" customFormat="1">
      <c r="A61" s="34"/>
      <c r="B61" s="40"/>
      <c r="C61" s="34"/>
      <c r="D61" s="170" t="s">
        <v>53</v>
      </c>
      <c r="E61" s="171"/>
      <c r="F61" s="172" t="s">
        <v>54</v>
      </c>
      <c r="G61" s="170" t="s">
        <v>53</v>
      </c>
      <c r="H61" s="171"/>
      <c r="I61" s="171"/>
      <c r="J61" s="173" t="s">
        <v>54</v>
      </c>
      <c r="K61" s="171"/>
      <c r="L61" s="59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6"/>
      <c r="L62" s="16"/>
    </row>
    <row r="63">
      <c r="B63" s="16"/>
      <c r="L63" s="16"/>
    </row>
    <row r="64">
      <c r="B64" s="16"/>
      <c r="L64" s="16"/>
    </row>
    <row r="65" s="2" customFormat="1">
      <c r="A65" s="34"/>
      <c r="B65" s="40"/>
      <c r="C65" s="34"/>
      <c r="D65" s="168" t="s">
        <v>55</v>
      </c>
      <c r="E65" s="174"/>
      <c r="F65" s="174"/>
      <c r="G65" s="168" t="s">
        <v>56</v>
      </c>
      <c r="H65" s="174"/>
      <c r="I65" s="174"/>
      <c r="J65" s="174"/>
      <c r="K65" s="174"/>
      <c r="L65" s="59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6"/>
      <c r="L66" s="16"/>
    </row>
    <row r="67">
      <c r="B67" s="16"/>
      <c r="L67" s="16"/>
    </row>
    <row r="68">
      <c r="B68" s="16"/>
      <c r="L68" s="16"/>
    </row>
    <row r="69">
      <c r="B69" s="16"/>
      <c r="L69" s="16"/>
    </row>
    <row r="70">
      <c r="B70" s="16"/>
      <c r="L70" s="16"/>
    </row>
    <row r="71">
      <c r="B71" s="16"/>
      <c r="L71" s="16"/>
    </row>
    <row r="72">
      <c r="B72" s="16"/>
      <c r="L72" s="16"/>
    </row>
    <row r="73">
      <c r="B73" s="16"/>
      <c r="L73" s="16"/>
    </row>
    <row r="74">
      <c r="B74" s="16"/>
      <c r="L74" s="16"/>
    </row>
    <row r="75">
      <c r="B75" s="16"/>
      <c r="L75" s="16"/>
    </row>
    <row r="76" s="2" customFormat="1">
      <c r="A76" s="34"/>
      <c r="B76" s="40"/>
      <c r="C76" s="34"/>
      <c r="D76" s="170" t="s">
        <v>53</v>
      </c>
      <c r="E76" s="171"/>
      <c r="F76" s="172" t="s">
        <v>54</v>
      </c>
      <c r="G76" s="170" t="s">
        <v>53</v>
      </c>
      <c r="H76" s="171"/>
      <c r="I76" s="171"/>
      <c r="J76" s="173" t="s">
        <v>54</v>
      </c>
      <c r="K76" s="171"/>
      <c r="L76" s="5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175"/>
      <c r="C77" s="176"/>
      <c r="D77" s="176"/>
      <c r="E77" s="176"/>
      <c r="F77" s="176"/>
      <c r="G77" s="176"/>
      <c r="H77" s="176"/>
      <c r="I77" s="176"/>
      <c r="J77" s="176"/>
      <c r="K77" s="176"/>
      <c r="L77" s="5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177"/>
      <c r="C81" s="178"/>
      <c r="D81" s="178"/>
      <c r="E81" s="178"/>
      <c r="F81" s="178"/>
      <c r="G81" s="178"/>
      <c r="H81" s="178"/>
      <c r="I81" s="178"/>
      <c r="J81" s="178"/>
      <c r="K81" s="178"/>
      <c r="L81" s="59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168</v>
      </c>
      <c r="D82" s="36"/>
      <c r="E82" s="36"/>
      <c r="F82" s="36"/>
      <c r="G82" s="36"/>
      <c r="H82" s="36"/>
      <c r="I82" s="36"/>
      <c r="J82" s="36"/>
      <c r="K82" s="36"/>
      <c r="L82" s="59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9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6"/>
      <c r="E84" s="36"/>
      <c r="F84" s="36"/>
      <c r="G84" s="36"/>
      <c r="H84" s="36"/>
      <c r="I84" s="36"/>
      <c r="J84" s="36"/>
      <c r="K84" s="36"/>
      <c r="L84" s="59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6"/>
      <c r="D85" s="36"/>
      <c r="E85" s="179" t="str">
        <f>E7</f>
        <v>Oprava přejezdů v obvodu ST Karlovy Vary 2023-24</v>
      </c>
      <c r="F85" s="28"/>
      <c r="G85" s="28"/>
      <c r="H85" s="28"/>
      <c r="I85" s="36"/>
      <c r="J85" s="36"/>
      <c r="K85" s="36"/>
      <c r="L85" s="59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1" customFormat="1" ht="12" customHeight="1">
      <c r="B86" s="17"/>
      <c r="C86" s="28" t="s">
        <v>164</v>
      </c>
      <c r="D86" s="18"/>
      <c r="E86" s="18"/>
      <c r="F86" s="18"/>
      <c r="G86" s="18"/>
      <c r="H86" s="18"/>
      <c r="I86" s="18"/>
      <c r="J86" s="18"/>
      <c r="K86" s="18"/>
      <c r="L86" s="16"/>
    </row>
    <row r="87" s="2" customFormat="1" ht="16.5" customHeight="1">
      <c r="A87" s="34"/>
      <c r="B87" s="35"/>
      <c r="C87" s="36"/>
      <c r="D87" s="36"/>
      <c r="E87" s="179" t="s">
        <v>647</v>
      </c>
      <c r="F87" s="36"/>
      <c r="G87" s="36"/>
      <c r="H87" s="36"/>
      <c r="I87" s="36"/>
      <c r="J87" s="36"/>
      <c r="K87" s="36"/>
      <c r="L87" s="59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12" customHeight="1">
      <c r="A88" s="34"/>
      <c r="B88" s="35"/>
      <c r="C88" s="28" t="s">
        <v>166</v>
      </c>
      <c r="D88" s="36"/>
      <c r="E88" s="36"/>
      <c r="F88" s="36"/>
      <c r="G88" s="36"/>
      <c r="H88" s="36"/>
      <c r="I88" s="36"/>
      <c r="J88" s="36"/>
      <c r="K88" s="36"/>
      <c r="L88" s="59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6.5" customHeight="1">
      <c r="A89" s="34"/>
      <c r="B89" s="35"/>
      <c r="C89" s="36"/>
      <c r="D89" s="36"/>
      <c r="E89" s="72" t="str">
        <f>E11</f>
        <v>A.4.2 - Práce SSZT</v>
      </c>
      <c r="F89" s="36"/>
      <c r="G89" s="36"/>
      <c r="H89" s="36"/>
      <c r="I89" s="36"/>
      <c r="J89" s="36"/>
      <c r="K89" s="36"/>
      <c r="L89" s="59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9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2" customHeight="1">
      <c r="A91" s="34"/>
      <c r="B91" s="35"/>
      <c r="C91" s="28" t="s">
        <v>20</v>
      </c>
      <c r="D91" s="36"/>
      <c r="E91" s="36"/>
      <c r="F91" s="23" t="str">
        <f>F14</f>
        <v>ST Karlovy Vary</v>
      </c>
      <c r="G91" s="36"/>
      <c r="H91" s="36"/>
      <c r="I91" s="28" t="s">
        <v>22</v>
      </c>
      <c r="J91" s="75" t="str">
        <f>IF(J14="","",J14)</f>
        <v>1. 2. 2023</v>
      </c>
      <c r="K91" s="36"/>
      <c r="L91" s="59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6.96" customHeight="1">
      <c r="A92" s="34"/>
      <c r="B92" s="35"/>
      <c r="C92" s="36"/>
      <c r="D92" s="36"/>
      <c r="E92" s="36"/>
      <c r="F92" s="36"/>
      <c r="G92" s="36"/>
      <c r="H92" s="36"/>
      <c r="I92" s="36"/>
      <c r="J92" s="36"/>
      <c r="K92" s="36"/>
      <c r="L92" s="59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5.15" customHeight="1">
      <c r="A93" s="34"/>
      <c r="B93" s="35"/>
      <c r="C93" s="28" t="s">
        <v>24</v>
      </c>
      <c r="D93" s="36"/>
      <c r="E93" s="36"/>
      <c r="F93" s="23" t="str">
        <f>E17</f>
        <v>Správa železnic,s.o.;OŘ ÚNL - ST Karlovy Vary</v>
      </c>
      <c r="G93" s="36"/>
      <c r="H93" s="36"/>
      <c r="I93" s="28" t="s">
        <v>32</v>
      </c>
      <c r="J93" s="32" t="str">
        <f>E23</f>
        <v xml:space="preserve"> </v>
      </c>
      <c r="K93" s="36"/>
      <c r="L93" s="59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15.15" customHeight="1">
      <c r="A94" s="34"/>
      <c r="B94" s="35"/>
      <c r="C94" s="28" t="s">
        <v>30</v>
      </c>
      <c r="D94" s="36"/>
      <c r="E94" s="36"/>
      <c r="F94" s="23" t="str">
        <f>IF(E20="","",E20)</f>
        <v>Vyplň údaj</v>
      </c>
      <c r="G94" s="36"/>
      <c r="H94" s="36"/>
      <c r="I94" s="28" t="s">
        <v>35</v>
      </c>
      <c r="J94" s="32" t="str">
        <f>E26</f>
        <v>Pavlína Liprtová</v>
      </c>
      <c r="K94" s="36"/>
      <c r="L94" s="59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9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9.28" customHeight="1">
      <c r="A96" s="34"/>
      <c r="B96" s="35"/>
      <c r="C96" s="180" t="s">
        <v>169</v>
      </c>
      <c r="D96" s="181"/>
      <c r="E96" s="181"/>
      <c r="F96" s="181"/>
      <c r="G96" s="181"/>
      <c r="H96" s="181"/>
      <c r="I96" s="181"/>
      <c r="J96" s="182" t="s">
        <v>170</v>
      </c>
      <c r="K96" s="181"/>
      <c r="L96" s="59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="2" customFormat="1" ht="10.32" customHeight="1">
      <c r="A97" s="34"/>
      <c r="B97" s="35"/>
      <c r="C97" s="36"/>
      <c r="D97" s="36"/>
      <c r="E97" s="36"/>
      <c r="F97" s="36"/>
      <c r="G97" s="36"/>
      <c r="H97" s="36"/>
      <c r="I97" s="36"/>
      <c r="J97" s="36"/>
      <c r="K97" s="36"/>
      <c r="L97" s="59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="2" customFormat="1" ht="22.8" customHeight="1">
      <c r="A98" s="34"/>
      <c r="B98" s="35"/>
      <c r="C98" s="183" t="s">
        <v>171</v>
      </c>
      <c r="D98" s="36"/>
      <c r="E98" s="36"/>
      <c r="F98" s="36"/>
      <c r="G98" s="36"/>
      <c r="H98" s="36"/>
      <c r="I98" s="36"/>
      <c r="J98" s="106">
        <f>J120</f>
        <v>0</v>
      </c>
      <c r="K98" s="36"/>
      <c r="L98" s="59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3" t="s">
        <v>172</v>
      </c>
    </row>
    <row r="99" s="2" customFormat="1" ht="21.84" customHeight="1">
      <c r="A99" s="34"/>
      <c r="B99" s="35"/>
      <c r="C99" s="36"/>
      <c r="D99" s="36"/>
      <c r="E99" s="36"/>
      <c r="F99" s="36"/>
      <c r="G99" s="36"/>
      <c r="H99" s="36"/>
      <c r="I99" s="36"/>
      <c r="J99" s="36"/>
      <c r="K99" s="36"/>
      <c r="L99" s="59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="2" customFormat="1" ht="6.96" customHeight="1">
      <c r="A100" s="34"/>
      <c r="B100" s="62"/>
      <c r="C100" s="63"/>
      <c r="D100" s="63"/>
      <c r="E100" s="63"/>
      <c r="F100" s="63"/>
      <c r="G100" s="63"/>
      <c r="H100" s="63"/>
      <c r="I100" s="63"/>
      <c r="J100" s="63"/>
      <c r="K100" s="63"/>
      <c r="L100" s="59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4" s="2" customFormat="1" ht="6.96" customHeight="1">
      <c r="A104" s="34"/>
      <c r="B104" s="64"/>
      <c r="C104" s="65"/>
      <c r="D104" s="65"/>
      <c r="E104" s="65"/>
      <c r="F104" s="65"/>
      <c r="G104" s="65"/>
      <c r="H104" s="65"/>
      <c r="I104" s="65"/>
      <c r="J104" s="65"/>
      <c r="K104" s="65"/>
      <c r="L104" s="59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="2" customFormat="1" ht="24.96" customHeight="1">
      <c r="A105" s="34"/>
      <c r="B105" s="35"/>
      <c r="C105" s="19" t="s">
        <v>173</v>
      </c>
      <c r="D105" s="36"/>
      <c r="E105" s="36"/>
      <c r="F105" s="36"/>
      <c r="G105" s="36"/>
      <c r="H105" s="36"/>
      <c r="I105" s="36"/>
      <c r="J105" s="36"/>
      <c r="K105" s="36"/>
      <c r="L105" s="59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="2" customFormat="1" ht="6.96" customHeight="1">
      <c r="A106" s="34"/>
      <c r="B106" s="35"/>
      <c r="C106" s="36"/>
      <c r="D106" s="36"/>
      <c r="E106" s="36"/>
      <c r="F106" s="36"/>
      <c r="G106" s="36"/>
      <c r="H106" s="36"/>
      <c r="I106" s="36"/>
      <c r="J106" s="36"/>
      <c r="K106" s="36"/>
      <c r="L106" s="59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12" customHeight="1">
      <c r="A107" s="34"/>
      <c r="B107" s="35"/>
      <c r="C107" s="28" t="s">
        <v>16</v>
      </c>
      <c r="D107" s="36"/>
      <c r="E107" s="36"/>
      <c r="F107" s="36"/>
      <c r="G107" s="36"/>
      <c r="H107" s="36"/>
      <c r="I107" s="36"/>
      <c r="J107" s="36"/>
      <c r="K107" s="36"/>
      <c r="L107" s="59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16.5" customHeight="1">
      <c r="A108" s="34"/>
      <c r="B108" s="35"/>
      <c r="C108" s="36"/>
      <c r="D108" s="36"/>
      <c r="E108" s="179" t="str">
        <f>E7</f>
        <v>Oprava přejezdů v obvodu ST Karlovy Vary 2023-24</v>
      </c>
      <c r="F108" s="28"/>
      <c r="G108" s="28"/>
      <c r="H108" s="28"/>
      <c r="I108" s="36"/>
      <c r="J108" s="36"/>
      <c r="K108" s="36"/>
      <c r="L108" s="59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1" customFormat="1" ht="12" customHeight="1">
      <c r="B109" s="17"/>
      <c r="C109" s="28" t="s">
        <v>164</v>
      </c>
      <c r="D109" s="18"/>
      <c r="E109" s="18"/>
      <c r="F109" s="18"/>
      <c r="G109" s="18"/>
      <c r="H109" s="18"/>
      <c r="I109" s="18"/>
      <c r="J109" s="18"/>
      <c r="K109" s="18"/>
      <c r="L109" s="16"/>
    </row>
    <row r="110" s="2" customFormat="1" ht="16.5" customHeight="1">
      <c r="A110" s="34"/>
      <c r="B110" s="35"/>
      <c r="C110" s="36"/>
      <c r="D110" s="36"/>
      <c r="E110" s="179" t="s">
        <v>647</v>
      </c>
      <c r="F110" s="36"/>
      <c r="G110" s="36"/>
      <c r="H110" s="36"/>
      <c r="I110" s="36"/>
      <c r="J110" s="36"/>
      <c r="K110" s="36"/>
      <c r="L110" s="59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2" customHeight="1">
      <c r="A111" s="34"/>
      <c r="B111" s="35"/>
      <c r="C111" s="28" t="s">
        <v>166</v>
      </c>
      <c r="D111" s="36"/>
      <c r="E111" s="36"/>
      <c r="F111" s="36"/>
      <c r="G111" s="36"/>
      <c r="H111" s="36"/>
      <c r="I111" s="36"/>
      <c r="J111" s="36"/>
      <c r="K111" s="36"/>
      <c r="L111" s="59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6.5" customHeight="1">
      <c r="A112" s="34"/>
      <c r="B112" s="35"/>
      <c r="C112" s="36"/>
      <c r="D112" s="36"/>
      <c r="E112" s="72" t="str">
        <f>E11</f>
        <v>A.4.2 - Práce SSZT</v>
      </c>
      <c r="F112" s="36"/>
      <c r="G112" s="36"/>
      <c r="H112" s="36"/>
      <c r="I112" s="36"/>
      <c r="J112" s="36"/>
      <c r="K112" s="36"/>
      <c r="L112" s="59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6.96" customHeight="1">
      <c r="A113" s="34"/>
      <c r="B113" s="35"/>
      <c r="C113" s="36"/>
      <c r="D113" s="36"/>
      <c r="E113" s="36"/>
      <c r="F113" s="36"/>
      <c r="G113" s="36"/>
      <c r="H113" s="36"/>
      <c r="I113" s="36"/>
      <c r="J113" s="36"/>
      <c r="K113" s="36"/>
      <c r="L113" s="59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2" customHeight="1">
      <c r="A114" s="34"/>
      <c r="B114" s="35"/>
      <c r="C114" s="28" t="s">
        <v>20</v>
      </c>
      <c r="D114" s="36"/>
      <c r="E114" s="36"/>
      <c r="F114" s="23" t="str">
        <f>F14</f>
        <v>ST Karlovy Vary</v>
      </c>
      <c r="G114" s="36"/>
      <c r="H114" s="36"/>
      <c r="I114" s="28" t="s">
        <v>22</v>
      </c>
      <c r="J114" s="75" t="str">
        <f>IF(J14="","",J14)</f>
        <v>1. 2. 2023</v>
      </c>
      <c r="K114" s="36"/>
      <c r="L114" s="59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6.96" customHeight="1">
      <c r="A115" s="34"/>
      <c r="B115" s="35"/>
      <c r="C115" s="36"/>
      <c r="D115" s="36"/>
      <c r="E115" s="36"/>
      <c r="F115" s="36"/>
      <c r="G115" s="36"/>
      <c r="H115" s="36"/>
      <c r="I115" s="36"/>
      <c r="J115" s="36"/>
      <c r="K115" s="36"/>
      <c r="L115" s="59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5.15" customHeight="1">
      <c r="A116" s="34"/>
      <c r="B116" s="35"/>
      <c r="C116" s="28" t="s">
        <v>24</v>
      </c>
      <c r="D116" s="36"/>
      <c r="E116" s="36"/>
      <c r="F116" s="23" t="str">
        <f>E17</f>
        <v>Správa železnic,s.o.;OŘ ÚNL - ST Karlovy Vary</v>
      </c>
      <c r="G116" s="36"/>
      <c r="H116" s="36"/>
      <c r="I116" s="28" t="s">
        <v>32</v>
      </c>
      <c r="J116" s="32" t="str">
        <f>E23</f>
        <v xml:space="preserve"> </v>
      </c>
      <c r="K116" s="36"/>
      <c r="L116" s="59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5.15" customHeight="1">
      <c r="A117" s="34"/>
      <c r="B117" s="35"/>
      <c r="C117" s="28" t="s">
        <v>30</v>
      </c>
      <c r="D117" s="36"/>
      <c r="E117" s="36"/>
      <c r="F117" s="23" t="str">
        <f>IF(E20="","",E20)</f>
        <v>Vyplň údaj</v>
      </c>
      <c r="G117" s="36"/>
      <c r="H117" s="36"/>
      <c r="I117" s="28" t="s">
        <v>35</v>
      </c>
      <c r="J117" s="32" t="str">
        <f>E26</f>
        <v>Pavlína Liprtová</v>
      </c>
      <c r="K117" s="36"/>
      <c r="L117" s="59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0.32" customHeight="1">
      <c r="A118" s="34"/>
      <c r="B118" s="35"/>
      <c r="C118" s="36"/>
      <c r="D118" s="36"/>
      <c r="E118" s="36"/>
      <c r="F118" s="36"/>
      <c r="G118" s="36"/>
      <c r="H118" s="36"/>
      <c r="I118" s="36"/>
      <c r="J118" s="36"/>
      <c r="K118" s="36"/>
      <c r="L118" s="59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9" customFormat="1" ht="29.28" customHeight="1">
      <c r="A119" s="184"/>
      <c r="B119" s="185"/>
      <c r="C119" s="186" t="s">
        <v>174</v>
      </c>
      <c r="D119" s="187" t="s">
        <v>63</v>
      </c>
      <c r="E119" s="187" t="s">
        <v>59</v>
      </c>
      <c r="F119" s="187" t="s">
        <v>60</v>
      </c>
      <c r="G119" s="187" t="s">
        <v>175</v>
      </c>
      <c r="H119" s="187" t="s">
        <v>176</v>
      </c>
      <c r="I119" s="187" t="s">
        <v>177</v>
      </c>
      <c r="J119" s="187" t="s">
        <v>170</v>
      </c>
      <c r="K119" s="188" t="s">
        <v>178</v>
      </c>
      <c r="L119" s="189"/>
      <c r="M119" s="96" t="s">
        <v>1</v>
      </c>
      <c r="N119" s="97" t="s">
        <v>42</v>
      </c>
      <c r="O119" s="97" t="s">
        <v>179</v>
      </c>
      <c r="P119" s="97" t="s">
        <v>180</v>
      </c>
      <c r="Q119" s="97" t="s">
        <v>181</v>
      </c>
      <c r="R119" s="97" t="s">
        <v>182</v>
      </c>
      <c r="S119" s="97" t="s">
        <v>183</v>
      </c>
      <c r="T119" s="98" t="s">
        <v>184</v>
      </c>
      <c r="U119" s="184"/>
      <c r="V119" s="184"/>
      <c r="W119" s="184"/>
      <c r="X119" s="184"/>
      <c r="Y119" s="184"/>
      <c r="Z119" s="184"/>
      <c r="AA119" s="184"/>
      <c r="AB119" s="184"/>
      <c r="AC119" s="184"/>
      <c r="AD119" s="184"/>
      <c r="AE119" s="184"/>
    </row>
    <row r="120" s="2" customFormat="1" ht="22.8" customHeight="1">
      <c r="A120" s="34"/>
      <c r="B120" s="35"/>
      <c r="C120" s="103" t="s">
        <v>185</v>
      </c>
      <c r="D120" s="36"/>
      <c r="E120" s="36"/>
      <c r="F120" s="36"/>
      <c r="G120" s="36"/>
      <c r="H120" s="36"/>
      <c r="I120" s="36"/>
      <c r="J120" s="190">
        <f>BK120</f>
        <v>0</v>
      </c>
      <c r="K120" s="36"/>
      <c r="L120" s="40"/>
      <c r="M120" s="99"/>
      <c r="N120" s="191"/>
      <c r="O120" s="100"/>
      <c r="P120" s="192">
        <f>SUM(P121:P122)</f>
        <v>0</v>
      </c>
      <c r="Q120" s="100"/>
      <c r="R120" s="192">
        <f>SUM(R121:R122)</f>
        <v>0</v>
      </c>
      <c r="S120" s="100"/>
      <c r="T120" s="193">
        <f>SUM(T121:T122)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3" t="s">
        <v>77</v>
      </c>
      <c r="AU120" s="13" t="s">
        <v>172</v>
      </c>
      <c r="BK120" s="194">
        <f>SUM(BK121:BK122)</f>
        <v>0</v>
      </c>
    </row>
    <row r="121" s="2" customFormat="1" ht="37.8" customHeight="1">
      <c r="A121" s="34"/>
      <c r="B121" s="35"/>
      <c r="C121" s="195" t="s">
        <v>85</v>
      </c>
      <c r="D121" s="195" t="s">
        <v>186</v>
      </c>
      <c r="E121" s="196" t="s">
        <v>363</v>
      </c>
      <c r="F121" s="197" t="s">
        <v>364</v>
      </c>
      <c r="G121" s="198" t="s">
        <v>218</v>
      </c>
      <c r="H121" s="199">
        <v>2</v>
      </c>
      <c r="I121" s="200"/>
      <c r="J121" s="201">
        <f>ROUND(I121*H121,2)</f>
        <v>0</v>
      </c>
      <c r="K121" s="197" t="s">
        <v>190</v>
      </c>
      <c r="L121" s="40"/>
      <c r="M121" s="202" t="s">
        <v>1</v>
      </c>
      <c r="N121" s="203" t="s">
        <v>43</v>
      </c>
      <c r="O121" s="87"/>
      <c r="P121" s="204">
        <f>O121*H121</f>
        <v>0</v>
      </c>
      <c r="Q121" s="204">
        <v>0</v>
      </c>
      <c r="R121" s="204">
        <f>Q121*H121</f>
        <v>0</v>
      </c>
      <c r="S121" s="204">
        <v>0</v>
      </c>
      <c r="T121" s="205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206" t="s">
        <v>288</v>
      </c>
      <c r="AT121" s="206" t="s">
        <v>186</v>
      </c>
      <c r="AU121" s="206" t="s">
        <v>78</v>
      </c>
      <c r="AY121" s="13" t="s">
        <v>192</v>
      </c>
      <c r="BE121" s="207">
        <f>IF(N121="základní",J121,0)</f>
        <v>0</v>
      </c>
      <c r="BF121" s="207">
        <f>IF(N121="snížená",J121,0)</f>
        <v>0</v>
      </c>
      <c r="BG121" s="207">
        <f>IF(N121="zákl. přenesená",J121,0)</f>
        <v>0</v>
      </c>
      <c r="BH121" s="207">
        <f>IF(N121="sníž. přenesená",J121,0)</f>
        <v>0</v>
      </c>
      <c r="BI121" s="207">
        <f>IF(N121="nulová",J121,0)</f>
        <v>0</v>
      </c>
      <c r="BJ121" s="13" t="s">
        <v>85</v>
      </c>
      <c r="BK121" s="207">
        <f>ROUND(I121*H121,2)</f>
        <v>0</v>
      </c>
      <c r="BL121" s="13" t="s">
        <v>288</v>
      </c>
      <c r="BM121" s="206" t="s">
        <v>718</v>
      </c>
    </row>
    <row r="122" s="2" customFormat="1" ht="16.5" customHeight="1">
      <c r="A122" s="34"/>
      <c r="B122" s="35"/>
      <c r="C122" s="195" t="s">
        <v>87</v>
      </c>
      <c r="D122" s="195" t="s">
        <v>186</v>
      </c>
      <c r="E122" s="196" t="s">
        <v>360</v>
      </c>
      <c r="F122" s="197" t="s">
        <v>361</v>
      </c>
      <c r="G122" s="198" t="s">
        <v>218</v>
      </c>
      <c r="H122" s="199">
        <v>2</v>
      </c>
      <c r="I122" s="200"/>
      <c r="J122" s="201">
        <f>ROUND(I122*H122,2)</f>
        <v>0</v>
      </c>
      <c r="K122" s="197" t="s">
        <v>190</v>
      </c>
      <c r="L122" s="40"/>
      <c r="M122" s="237" t="s">
        <v>1</v>
      </c>
      <c r="N122" s="238" t="s">
        <v>43</v>
      </c>
      <c r="O122" s="239"/>
      <c r="P122" s="240">
        <f>O122*H122</f>
        <v>0</v>
      </c>
      <c r="Q122" s="240">
        <v>0</v>
      </c>
      <c r="R122" s="240">
        <f>Q122*H122</f>
        <v>0</v>
      </c>
      <c r="S122" s="240">
        <v>0</v>
      </c>
      <c r="T122" s="241">
        <f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206" t="s">
        <v>288</v>
      </c>
      <c r="AT122" s="206" t="s">
        <v>186</v>
      </c>
      <c r="AU122" s="206" t="s">
        <v>78</v>
      </c>
      <c r="AY122" s="13" t="s">
        <v>192</v>
      </c>
      <c r="BE122" s="207">
        <f>IF(N122="základní",J122,0)</f>
        <v>0</v>
      </c>
      <c r="BF122" s="207">
        <f>IF(N122="snížená",J122,0)</f>
        <v>0</v>
      </c>
      <c r="BG122" s="207">
        <f>IF(N122="zákl. přenesená",J122,0)</f>
        <v>0</v>
      </c>
      <c r="BH122" s="207">
        <f>IF(N122="sníž. přenesená",J122,0)</f>
        <v>0</v>
      </c>
      <c r="BI122" s="207">
        <f>IF(N122="nulová",J122,0)</f>
        <v>0</v>
      </c>
      <c r="BJ122" s="13" t="s">
        <v>85</v>
      </c>
      <c r="BK122" s="207">
        <f>ROUND(I122*H122,2)</f>
        <v>0</v>
      </c>
      <c r="BL122" s="13" t="s">
        <v>288</v>
      </c>
      <c r="BM122" s="206" t="s">
        <v>719</v>
      </c>
    </row>
    <row r="123" s="2" customFormat="1" ht="6.96" customHeight="1">
      <c r="A123" s="34"/>
      <c r="B123" s="62"/>
      <c r="C123" s="63"/>
      <c r="D123" s="63"/>
      <c r="E123" s="63"/>
      <c r="F123" s="63"/>
      <c r="G123" s="63"/>
      <c r="H123" s="63"/>
      <c r="I123" s="63"/>
      <c r="J123" s="63"/>
      <c r="K123" s="63"/>
      <c r="L123" s="40"/>
      <c r="M123" s="34"/>
      <c r="O123" s="34"/>
      <c r="P123" s="34"/>
      <c r="Q123" s="34"/>
      <c r="R123" s="34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</sheetData>
  <sheetProtection sheet="1" autoFilter="0" formatColumns="0" formatRows="0" objects="1" scenarios="1" spinCount="100000" saltValue="CNFuKDkqTzlhzSV7mdrJ2AhpGYh5X1HdHW14Gy+FdaoymTWb32B8B60Qdmn6zg4l643F1/DoVOelNRZ9wA7QfQ==" hashValue="HRgGiwWxGjIC4AsgShMHkjidFoQ6ifQlASRe1BUa130tBgsP2j7I43Mh6GoaBaeRZITLS2MR1+bQ5f/wwPiLWQ==" algorithmName="SHA-512" password="CC35"/>
  <autoFilter ref="C119:K122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8:H108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125</v>
      </c>
    </row>
    <row r="3" s="1" customFormat="1" ht="6.96" customHeight="1">
      <c r="B3" s="142"/>
      <c r="C3" s="143"/>
      <c r="D3" s="143"/>
      <c r="E3" s="143"/>
      <c r="F3" s="143"/>
      <c r="G3" s="143"/>
      <c r="H3" s="143"/>
      <c r="I3" s="143"/>
      <c r="J3" s="143"/>
      <c r="K3" s="143"/>
      <c r="L3" s="16"/>
      <c r="AT3" s="13" t="s">
        <v>87</v>
      </c>
    </row>
    <row r="4" s="1" customFormat="1" ht="24.96" customHeight="1">
      <c r="B4" s="16"/>
      <c r="D4" s="144" t="s">
        <v>163</v>
      </c>
      <c r="L4" s="16"/>
      <c r="M4" s="145" t="s">
        <v>10</v>
      </c>
      <c r="AT4" s="13" t="s">
        <v>4</v>
      </c>
    </row>
    <row r="5" s="1" customFormat="1" ht="6.96" customHeight="1">
      <c r="B5" s="16"/>
      <c r="L5" s="16"/>
    </row>
    <row r="6" s="1" customFormat="1" ht="12" customHeight="1">
      <c r="B6" s="16"/>
      <c r="D6" s="146" t="s">
        <v>16</v>
      </c>
      <c r="L6" s="16"/>
    </row>
    <row r="7" s="1" customFormat="1" ht="16.5" customHeight="1">
      <c r="B7" s="16"/>
      <c r="E7" s="147" t="str">
        <f>'Rekapitulace stavby'!K6</f>
        <v>Oprava přejezdů v obvodu ST Karlovy Vary 2023-24</v>
      </c>
      <c r="F7" s="146"/>
      <c r="G7" s="146"/>
      <c r="H7" s="146"/>
      <c r="L7" s="16"/>
    </row>
    <row r="8" s="1" customFormat="1" ht="12" customHeight="1">
      <c r="B8" s="16"/>
      <c r="D8" s="146" t="s">
        <v>164</v>
      </c>
      <c r="L8" s="16"/>
    </row>
    <row r="9" s="2" customFormat="1" ht="16.5" customHeight="1">
      <c r="A9" s="34"/>
      <c r="B9" s="40"/>
      <c r="C9" s="34"/>
      <c r="D9" s="34"/>
      <c r="E9" s="147" t="s">
        <v>647</v>
      </c>
      <c r="F9" s="34"/>
      <c r="G9" s="34"/>
      <c r="H9" s="34"/>
      <c r="I9" s="34"/>
      <c r="J9" s="34"/>
      <c r="K9" s="34"/>
      <c r="L9" s="5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 ht="12" customHeight="1">
      <c r="A10" s="34"/>
      <c r="B10" s="40"/>
      <c r="C10" s="34"/>
      <c r="D10" s="146" t="s">
        <v>166</v>
      </c>
      <c r="E10" s="34"/>
      <c r="F10" s="34"/>
      <c r="G10" s="34"/>
      <c r="H10" s="34"/>
      <c r="I10" s="34"/>
      <c r="J10" s="34"/>
      <c r="K10" s="34"/>
      <c r="L10" s="5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6.5" customHeight="1">
      <c r="A11" s="34"/>
      <c r="B11" s="40"/>
      <c r="C11" s="34"/>
      <c r="D11" s="34"/>
      <c r="E11" s="148" t="s">
        <v>720</v>
      </c>
      <c r="F11" s="34"/>
      <c r="G11" s="34"/>
      <c r="H11" s="34"/>
      <c r="I11" s="34"/>
      <c r="J11" s="34"/>
      <c r="K11" s="34"/>
      <c r="L11" s="5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>
      <c r="A12" s="34"/>
      <c r="B12" s="40"/>
      <c r="C12" s="34"/>
      <c r="D12" s="34"/>
      <c r="E12" s="34"/>
      <c r="F12" s="34"/>
      <c r="G12" s="34"/>
      <c r="H12" s="34"/>
      <c r="I12" s="34"/>
      <c r="J12" s="34"/>
      <c r="K12" s="34"/>
      <c r="L12" s="5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2" customHeight="1">
      <c r="A13" s="34"/>
      <c r="B13" s="40"/>
      <c r="C13" s="34"/>
      <c r="D13" s="146" t="s">
        <v>18</v>
      </c>
      <c r="E13" s="34"/>
      <c r="F13" s="137" t="s">
        <v>1</v>
      </c>
      <c r="G13" s="34"/>
      <c r="H13" s="34"/>
      <c r="I13" s="146" t="s">
        <v>19</v>
      </c>
      <c r="J13" s="137" t="s">
        <v>1</v>
      </c>
      <c r="K13" s="34"/>
      <c r="L13" s="5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40"/>
      <c r="C14" s="34"/>
      <c r="D14" s="146" t="s">
        <v>20</v>
      </c>
      <c r="E14" s="34"/>
      <c r="F14" s="137" t="s">
        <v>21</v>
      </c>
      <c r="G14" s="34"/>
      <c r="H14" s="34"/>
      <c r="I14" s="146" t="s">
        <v>22</v>
      </c>
      <c r="J14" s="149" t="str">
        <f>'Rekapitulace stavby'!AN8</f>
        <v>1. 2. 2023</v>
      </c>
      <c r="K14" s="34"/>
      <c r="L14" s="5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0.8" customHeight="1">
      <c r="A15" s="34"/>
      <c r="B15" s="40"/>
      <c r="C15" s="34"/>
      <c r="D15" s="34"/>
      <c r="E15" s="34"/>
      <c r="F15" s="34"/>
      <c r="G15" s="34"/>
      <c r="H15" s="34"/>
      <c r="I15" s="34"/>
      <c r="J15" s="34"/>
      <c r="K15" s="34"/>
      <c r="L15" s="5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12" customHeight="1">
      <c r="A16" s="34"/>
      <c r="B16" s="40"/>
      <c r="C16" s="34"/>
      <c r="D16" s="146" t="s">
        <v>24</v>
      </c>
      <c r="E16" s="34"/>
      <c r="F16" s="34"/>
      <c r="G16" s="34"/>
      <c r="H16" s="34"/>
      <c r="I16" s="146" t="s">
        <v>25</v>
      </c>
      <c r="J16" s="137" t="s">
        <v>26</v>
      </c>
      <c r="K16" s="34"/>
      <c r="L16" s="5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8" customHeight="1">
      <c r="A17" s="34"/>
      <c r="B17" s="40"/>
      <c r="C17" s="34"/>
      <c r="D17" s="34"/>
      <c r="E17" s="137" t="s">
        <v>27</v>
      </c>
      <c r="F17" s="34"/>
      <c r="G17" s="34"/>
      <c r="H17" s="34"/>
      <c r="I17" s="146" t="s">
        <v>28</v>
      </c>
      <c r="J17" s="137" t="s">
        <v>29</v>
      </c>
      <c r="K17" s="34"/>
      <c r="L17" s="5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6.96" customHeight="1">
      <c r="A18" s="34"/>
      <c r="B18" s="40"/>
      <c r="C18" s="34"/>
      <c r="D18" s="34"/>
      <c r="E18" s="34"/>
      <c r="F18" s="34"/>
      <c r="G18" s="34"/>
      <c r="H18" s="34"/>
      <c r="I18" s="34"/>
      <c r="J18" s="34"/>
      <c r="K18" s="34"/>
      <c r="L18" s="5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12" customHeight="1">
      <c r="A19" s="34"/>
      <c r="B19" s="40"/>
      <c r="C19" s="34"/>
      <c r="D19" s="146" t="s">
        <v>30</v>
      </c>
      <c r="E19" s="34"/>
      <c r="F19" s="34"/>
      <c r="G19" s="34"/>
      <c r="H19" s="34"/>
      <c r="I19" s="146" t="s">
        <v>25</v>
      </c>
      <c r="J19" s="29" t="str">
        <f>'Rekapitulace stavby'!AN13</f>
        <v>Vyplň údaj</v>
      </c>
      <c r="K19" s="34"/>
      <c r="L19" s="5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8" customHeight="1">
      <c r="A20" s="34"/>
      <c r="B20" s="40"/>
      <c r="C20" s="34"/>
      <c r="D20" s="34"/>
      <c r="E20" s="29" t="str">
        <f>'Rekapitulace stavby'!E14</f>
        <v>Vyplň údaj</v>
      </c>
      <c r="F20" s="137"/>
      <c r="G20" s="137"/>
      <c r="H20" s="137"/>
      <c r="I20" s="146" t="s">
        <v>28</v>
      </c>
      <c r="J20" s="29" t="str">
        <f>'Rekapitulace stavby'!AN14</f>
        <v>Vyplň údaj</v>
      </c>
      <c r="K20" s="34"/>
      <c r="L20" s="5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6.96" customHeight="1">
      <c r="A21" s="34"/>
      <c r="B21" s="40"/>
      <c r="C21" s="34"/>
      <c r="D21" s="34"/>
      <c r="E21" s="34"/>
      <c r="F21" s="34"/>
      <c r="G21" s="34"/>
      <c r="H21" s="34"/>
      <c r="I21" s="34"/>
      <c r="J21" s="34"/>
      <c r="K21" s="34"/>
      <c r="L21" s="5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12" customHeight="1">
      <c r="A22" s="34"/>
      <c r="B22" s="40"/>
      <c r="C22" s="34"/>
      <c r="D22" s="146" t="s">
        <v>32</v>
      </c>
      <c r="E22" s="34"/>
      <c r="F22" s="34"/>
      <c r="G22" s="34"/>
      <c r="H22" s="34"/>
      <c r="I22" s="146" t="s">
        <v>25</v>
      </c>
      <c r="J22" s="137" t="str">
        <f>IF('Rekapitulace stavby'!AN16="","",'Rekapitulace stavby'!AN16)</f>
        <v/>
      </c>
      <c r="K22" s="34"/>
      <c r="L22" s="5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8" customHeight="1">
      <c r="A23" s="34"/>
      <c r="B23" s="40"/>
      <c r="C23" s="34"/>
      <c r="D23" s="34"/>
      <c r="E23" s="137" t="str">
        <f>IF('Rekapitulace stavby'!E17="","",'Rekapitulace stavby'!E17)</f>
        <v xml:space="preserve"> </v>
      </c>
      <c r="F23" s="34"/>
      <c r="G23" s="34"/>
      <c r="H23" s="34"/>
      <c r="I23" s="146" t="s">
        <v>28</v>
      </c>
      <c r="J23" s="137" t="str">
        <f>IF('Rekapitulace stavby'!AN17="","",'Rekapitulace stavby'!AN17)</f>
        <v/>
      </c>
      <c r="K23" s="34"/>
      <c r="L23" s="5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6.96" customHeight="1">
      <c r="A24" s="34"/>
      <c r="B24" s="40"/>
      <c r="C24" s="34"/>
      <c r="D24" s="34"/>
      <c r="E24" s="34"/>
      <c r="F24" s="34"/>
      <c r="G24" s="34"/>
      <c r="H24" s="34"/>
      <c r="I24" s="34"/>
      <c r="J24" s="34"/>
      <c r="K24" s="34"/>
      <c r="L24" s="5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12" customHeight="1">
      <c r="A25" s="34"/>
      <c r="B25" s="40"/>
      <c r="C25" s="34"/>
      <c r="D25" s="146" t="s">
        <v>35</v>
      </c>
      <c r="E25" s="34"/>
      <c r="F25" s="34"/>
      <c r="G25" s="34"/>
      <c r="H25" s="34"/>
      <c r="I25" s="146" t="s">
        <v>25</v>
      </c>
      <c r="J25" s="137" t="s">
        <v>1</v>
      </c>
      <c r="K25" s="34"/>
      <c r="L25" s="5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8" customHeight="1">
      <c r="A26" s="34"/>
      <c r="B26" s="40"/>
      <c r="C26" s="34"/>
      <c r="D26" s="34"/>
      <c r="E26" s="137" t="s">
        <v>36</v>
      </c>
      <c r="F26" s="34"/>
      <c r="G26" s="34"/>
      <c r="H26" s="34"/>
      <c r="I26" s="146" t="s">
        <v>28</v>
      </c>
      <c r="J26" s="137" t="s">
        <v>1</v>
      </c>
      <c r="K26" s="34"/>
      <c r="L26" s="5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2" customFormat="1" ht="6.96" customHeight="1">
      <c r="A27" s="34"/>
      <c r="B27" s="40"/>
      <c r="C27" s="34"/>
      <c r="D27" s="34"/>
      <c r="E27" s="34"/>
      <c r="F27" s="34"/>
      <c r="G27" s="34"/>
      <c r="H27" s="34"/>
      <c r="I27" s="34"/>
      <c r="J27" s="34"/>
      <c r="K27" s="34"/>
      <c r="L27" s="59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="2" customFormat="1" ht="12" customHeight="1">
      <c r="A28" s="34"/>
      <c r="B28" s="40"/>
      <c r="C28" s="34"/>
      <c r="D28" s="146" t="s">
        <v>37</v>
      </c>
      <c r="E28" s="34"/>
      <c r="F28" s="34"/>
      <c r="G28" s="34"/>
      <c r="H28" s="34"/>
      <c r="I28" s="34"/>
      <c r="J28" s="34"/>
      <c r="K28" s="34"/>
      <c r="L28" s="5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8" customFormat="1" ht="16.5" customHeight="1">
      <c r="A29" s="150"/>
      <c r="B29" s="151"/>
      <c r="C29" s="150"/>
      <c r="D29" s="150"/>
      <c r="E29" s="152" t="s">
        <v>1</v>
      </c>
      <c r="F29" s="152"/>
      <c r="G29" s="152"/>
      <c r="H29" s="152"/>
      <c r="I29" s="150"/>
      <c r="J29" s="150"/>
      <c r="K29" s="150"/>
      <c r="L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="2" customFormat="1" ht="6.96" customHeight="1">
      <c r="A30" s="34"/>
      <c r="B30" s="40"/>
      <c r="C30" s="34"/>
      <c r="D30" s="34"/>
      <c r="E30" s="34"/>
      <c r="F30" s="34"/>
      <c r="G30" s="34"/>
      <c r="H30" s="34"/>
      <c r="I30" s="34"/>
      <c r="J30" s="34"/>
      <c r="K30" s="34"/>
      <c r="L30" s="5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40"/>
      <c r="C31" s="34"/>
      <c r="D31" s="154"/>
      <c r="E31" s="154"/>
      <c r="F31" s="154"/>
      <c r="G31" s="154"/>
      <c r="H31" s="154"/>
      <c r="I31" s="154"/>
      <c r="J31" s="154"/>
      <c r="K31" s="154"/>
      <c r="L31" s="5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25.44" customHeight="1">
      <c r="A32" s="34"/>
      <c r="B32" s="40"/>
      <c r="C32" s="34"/>
      <c r="D32" s="155" t="s">
        <v>38</v>
      </c>
      <c r="E32" s="34"/>
      <c r="F32" s="34"/>
      <c r="G32" s="34"/>
      <c r="H32" s="34"/>
      <c r="I32" s="34"/>
      <c r="J32" s="156">
        <f>ROUND(J120, 2)</f>
        <v>0</v>
      </c>
      <c r="K32" s="34"/>
      <c r="L32" s="5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6.96" customHeight="1">
      <c r="A33" s="34"/>
      <c r="B33" s="40"/>
      <c r="C33" s="34"/>
      <c r="D33" s="154"/>
      <c r="E33" s="154"/>
      <c r="F33" s="154"/>
      <c r="G33" s="154"/>
      <c r="H33" s="154"/>
      <c r="I33" s="154"/>
      <c r="J33" s="154"/>
      <c r="K33" s="154"/>
      <c r="L33" s="5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40"/>
      <c r="C34" s="34"/>
      <c r="D34" s="34"/>
      <c r="E34" s="34"/>
      <c r="F34" s="157" t="s">
        <v>40</v>
      </c>
      <c r="G34" s="34"/>
      <c r="H34" s="34"/>
      <c r="I34" s="157" t="s">
        <v>39</v>
      </c>
      <c r="J34" s="157" t="s">
        <v>41</v>
      </c>
      <c r="K34" s="34"/>
      <c r="L34" s="5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="2" customFormat="1" ht="14.4" customHeight="1">
      <c r="A35" s="34"/>
      <c r="B35" s="40"/>
      <c r="C35" s="34"/>
      <c r="D35" s="158" t="s">
        <v>42</v>
      </c>
      <c r="E35" s="146" t="s">
        <v>43</v>
      </c>
      <c r="F35" s="159">
        <f>ROUND((SUM(BE120:BE133)),  2)</f>
        <v>0</v>
      </c>
      <c r="G35" s="34"/>
      <c r="H35" s="34"/>
      <c r="I35" s="160">
        <v>0.20999999999999999</v>
      </c>
      <c r="J35" s="159">
        <f>ROUND(((SUM(BE120:BE133))*I35),  2)</f>
        <v>0</v>
      </c>
      <c r="K35" s="34"/>
      <c r="L35" s="5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14.4" customHeight="1">
      <c r="A36" s="34"/>
      <c r="B36" s="40"/>
      <c r="C36" s="34"/>
      <c r="D36" s="34"/>
      <c r="E36" s="146" t="s">
        <v>44</v>
      </c>
      <c r="F36" s="159">
        <f>ROUND((SUM(BF120:BF133)),  2)</f>
        <v>0</v>
      </c>
      <c r="G36" s="34"/>
      <c r="H36" s="34"/>
      <c r="I36" s="160">
        <v>0.14999999999999999</v>
      </c>
      <c r="J36" s="159">
        <f>ROUND(((SUM(BF120:BF133))*I36),  2)</f>
        <v>0</v>
      </c>
      <c r="K36" s="34"/>
      <c r="L36" s="5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46" t="s">
        <v>45</v>
      </c>
      <c r="F37" s="159">
        <f>ROUND((SUM(BG120:BG133)),  2)</f>
        <v>0</v>
      </c>
      <c r="G37" s="34"/>
      <c r="H37" s="34"/>
      <c r="I37" s="160">
        <v>0.20999999999999999</v>
      </c>
      <c r="J37" s="159">
        <f>0</f>
        <v>0</v>
      </c>
      <c r="K37" s="34"/>
      <c r="L37" s="5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14.4" customHeight="1">
      <c r="A38" s="34"/>
      <c r="B38" s="40"/>
      <c r="C38" s="34"/>
      <c r="D38" s="34"/>
      <c r="E38" s="146" t="s">
        <v>46</v>
      </c>
      <c r="F38" s="159">
        <f>ROUND((SUM(BH120:BH133)),  2)</f>
        <v>0</v>
      </c>
      <c r="G38" s="34"/>
      <c r="H38" s="34"/>
      <c r="I38" s="160">
        <v>0.14999999999999999</v>
      </c>
      <c r="J38" s="159">
        <f>0</f>
        <v>0</v>
      </c>
      <c r="K38" s="34"/>
      <c r="L38" s="5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14.4" customHeight="1">
      <c r="A39" s="34"/>
      <c r="B39" s="40"/>
      <c r="C39" s="34"/>
      <c r="D39" s="34"/>
      <c r="E39" s="146" t="s">
        <v>47</v>
      </c>
      <c r="F39" s="159">
        <f>ROUND((SUM(BI120:BI133)),  2)</f>
        <v>0</v>
      </c>
      <c r="G39" s="34"/>
      <c r="H39" s="34"/>
      <c r="I39" s="160">
        <v>0</v>
      </c>
      <c r="J39" s="159">
        <f>0</f>
        <v>0</v>
      </c>
      <c r="K39" s="34"/>
      <c r="L39" s="5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6.96" customHeight="1">
      <c r="A40" s="34"/>
      <c r="B40" s="40"/>
      <c r="C40" s="34"/>
      <c r="D40" s="34"/>
      <c r="E40" s="34"/>
      <c r="F40" s="34"/>
      <c r="G40" s="34"/>
      <c r="H40" s="34"/>
      <c r="I40" s="34"/>
      <c r="J40" s="34"/>
      <c r="K40" s="34"/>
      <c r="L40" s="5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2" customFormat="1" ht="25.44" customHeight="1">
      <c r="A41" s="34"/>
      <c r="B41" s="40"/>
      <c r="C41" s="161"/>
      <c r="D41" s="162" t="s">
        <v>48</v>
      </c>
      <c r="E41" s="163"/>
      <c r="F41" s="163"/>
      <c r="G41" s="164" t="s">
        <v>49</v>
      </c>
      <c r="H41" s="165" t="s">
        <v>50</v>
      </c>
      <c r="I41" s="163"/>
      <c r="J41" s="166">
        <f>SUM(J32:J39)</f>
        <v>0</v>
      </c>
      <c r="K41" s="167"/>
      <c r="L41" s="59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="2" customFormat="1" ht="14.4" customHeight="1">
      <c r="A42" s="34"/>
      <c r="B42" s="40"/>
      <c r="C42" s="34"/>
      <c r="D42" s="34"/>
      <c r="E42" s="34"/>
      <c r="F42" s="34"/>
      <c r="G42" s="34"/>
      <c r="H42" s="34"/>
      <c r="I42" s="34"/>
      <c r="J42" s="34"/>
      <c r="K42" s="34"/>
      <c r="L42" s="59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="1" customFormat="1" ht="14.4" customHeight="1">
      <c r="B43" s="16"/>
      <c r="L43" s="16"/>
    </row>
    <row r="44" s="1" customFormat="1" ht="14.4" customHeight="1">
      <c r="B44" s="16"/>
      <c r="L44" s="16"/>
    </row>
    <row r="45" s="1" customFormat="1" ht="14.4" customHeight="1">
      <c r="B45" s="16"/>
      <c r="L45" s="16"/>
    </row>
    <row r="46" s="1" customFormat="1" ht="14.4" customHeight="1">
      <c r="B46" s="16"/>
      <c r="L46" s="16"/>
    </row>
    <row r="47" s="1" customFormat="1" ht="14.4" customHeight="1">
      <c r="B47" s="16"/>
      <c r="L47" s="16"/>
    </row>
    <row r="48" s="1" customFormat="1" ht="14.4" customHeight="1">
      <c r="B48" s="16"/>
      <c r="L48" s="16"/>
    </row>
    <row r="49" s="1" customFormat="1" ht="14.4" customHeight="1">
      <c r="B49" s="16"/>
      <c r="L49" s="16"/>
    </row>
    <row r="50" s="2" customFormat="1" ht="14.4" customHeight="1">
      <c r="B50" s="59"/>
      <c r="D50" s="168" t="s">
        <v>51</v>
      </c>
      <c r="E50" s="169"/>
      <c r="F50" s="169"/>
      <c r="G50" s="168" t="s">
        <v>52</v>
      </c>
      <c r="H50" s="169"/>
      <c r="I50" s="169"/>
      <c r="J50" s="169"/>
      <c r="K50" s="169"/>
      <c r="L50" s="59"/>
    </row>
    <row r="51">
      <c r="B51" s="16"/>
      <c r="L51" s="16"/>
    </row>
    <row r="52">
      <c r="B52" s="16"/>
      <c r="L52" s="16"/>
    </row>
    <row r="53">
      <c r="B53" s="16"/>
      <c r="L53" s="16"/>
    </row>
    <row r="54">
      <c r="B54" s="16"/>
      <c r="L54" s="16"/>
    </row>
    <row r="55">
      <c r="B55" s="16"/>
      <c r="L55" s="16"/>
    </row>
    <row r="56">
      <c r="B56" s="16"/>
      <c r="L56" s="16"/>
    </row>
    <row r="57">
      <c r="B57" s="16"/>
      <c r="L57" s="16"/>
    </row>
    <row r="58">
      <c r="B58" s="16"/>
      <c r="L58" s="16"/>
    </row>
    <row r="59">
      <c r="B59" s="16"/>
      <c r="L59" s="16"/>
    </row>
    <row r="60">
      <c r="B60" s="16"/>
      <c r="L60" s="16"/>
    </row>
    <row r="61" s="2" customFormat="1">
      <c r="A61" s="34"/>
      <c r="B61" s="40"/>
      <c r="C61" s="34"/>
      <c r="D61" s="170" t="s">
        <v>53</v>
      </c>
      <c r="E61" s="171"/>
      <c r="F61" s="172" t="s">
        <v>54</v>
      </c>
      <c r="G61" s="170" t="s">
        <v>53</v>
      </c>
      <c r="H61" s="171"/>
      <c r="I61" s="171"/>
      <c r="J61" s="173" t="s">
        <v>54</v>
      </c>
      <c r="K61" s="171"/>
      <c r="L61" s="59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6"/>
      <c r="L62" s="16"/>
    </row>
    <row r="63">
      <c r="B63" s="16"/>
      <c r="L63" s="16"/>
    </row>
    <row r="64">
      <c r="B64" s="16"/>
      <c r="L64" s="16"/>
    </row>
    <row r="65" s="2" customFormat="1">
      <c r="A65" s="34"/>
      <c r="B65" s="40"/>
      <c r="C65" s="34"/>
      <c r="D65" s="168" t="s">
        <v>55</v>
      </c>
      <c r="E65" s="174"/>
      <c r="F65" s="174"/>
      <c r="G65" s="168" t="s">
        <v>56</v>
      </c>
      <c r="H65" s="174"/>
      <c r="I65" s="174"/>
      <c r="J65" s="174"/>
      <c r="K65" s="174"/>
      <c r="L65" s="59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6"/>
      <c r="L66" s="16"/>
    </row>
    <row r="67">
      <c r="B67" s="16"/>
      <c r="L67" s="16"/>
    </row>
    <row r="68">
      <c r="B68" s="16"/>
      <c r="L68" s="16"/>
    </row>
    <row r="69">
      <c r="B69" s="16"/>
      <c r="L69" s="16"/>
    </row>
    <row r="70">
      <c r="B70" s="16"/>
      <c r="L70" s="16"/>
    </row>
    <row r="71">
      <c r="B71" s="16"/>
      <c r="L71" s="16"/>
    </row>
    <row r="72">
      <c r="B72" s="16"/>
      <c r="L72" s="16"/>
    </row>
    <row r="73">
      <c r="B73" s="16"/>
      <c r="L73" s="16"/>
    </row>
    <row r="74">
      <c r="B74" s="16"/>
      <c r="L74" s="16"/>
    </row>
    <row r="75">
      <c r="B75" s="16"/>
      <c r="L75" s="16"/>
    </row>
    <row r="76" s="2" customFormat="1">
      <c r="A76" s="34"/>
      <c r="B76" s="40"/>
      <c r="C76" s="34"/>
      <c r="D76" s="170" t="s">
        <v>53</v>
      </c>
      <c r="E76" s="171"/>
      <c r="F76" s="172" t="s">
        <v>54</v>
      </c>
      <c r="G76" s="170" t="s">
        <v>53</v>
      </c>
      <c r="H76" s="171"/>
      <c r="I76" s="171"/>
      <c r="J76" s="173" t="s">
        <v>54</v>
      </c>
      <c r="K76" s="171"/>
      <c r="L76" s="5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175"/>
      <c r="C77" s="176"/>
      <c r="D77" s="176"/>
      <c r="E77" s="176"/>
      <c r="F77" s="176"/>
      <c r="G77" s="176"/>
      <c r="H77" s="176"/>
      <c r="I77" s="176"/>
      <c r="J77" s="176"/>
      <c r="K77" s="176"/>
      <c r="L77" s="5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177"/>
      <c r="C81" s="178"/>
      <c r="D81" s="178"/>
      <c r="E81" s="178"/>
      <c r="F81" s="178"/>
      <c r="G81" s="178"/>
      <c r="H81" s="178"/>
      <c r="I81" s="178"/>
      <c r="J81" s="178"/>
      <c r="K81" s="178"/>
      <c r="L81" s="59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168</v>
      </c>
      <c r="D82" s="36"/>
      <c r="E82" s="36"/>
      <c r="F82" s="36"/>
      <c r="G82" s="36"/>
      <c r="H82" s="36"/>
      <c r="I82" s="36"/>
      <c r="J82" s="36"/>
      <c r="K82" s="36"/>
      <c r="L82" s="59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9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6"/>
      <c r="E84" s="36"/>
      <c r="F84" s="36"/>
      <c r="G84" s="36"/>
      <c r="H84" s="36"/>
      <c r="I84" s="36"/>
      <c r="J84" s="36"/>
      <c r="K84" s="36"/>
      <c r="L84" s="59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6"/>
      <c r="D85" s="36"/>
      <c r="E85" s="179" t="str">
        <f>E7</f>
        <v>Oprava přejezdů v obvodu ST Karlovy Vary 2023-24</v>
      </c>
      <c r="F85" s="28"/>
      <c r="G85" s="28"/>
      <c r="H85" s="28"/>
      <c r="I85" s="36"/>
      <c r="J85" s="36"/>
      <c r="K85" s="36"/>
      <c r="L85" s="59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1" customFormat="1" ht="12" customHeight="1">
      <c r="B86" s="17"/>
      <c r="C86" s="28" t="s">
        <v>164</v>
      </c>
      <c r="D86" s="18"/>
      <c r="E86" s="18"/>
      <c r="F86" s="18"/>
      <c r="G86" s="18"/>
      <c r="H86" s="18"/>
      <c r="I86" s="18"/>
      <c r="J86" s="18"/>
      <c r="K86" s="18"/>
      <c r="L86" s="16"/>
    </row>
    <row r="87" s="2" customFormat="1" ht="16.5" customHeight="1">
      <c r="A87" s="34"/>
      <c r="B87" s="35"/>
      <c r="C87" s="36"/>
      <c r="D87" s="36"/>
      <c r="E87" s="179" t="s">
        <v>647</v>
      </c>
      <c r="F87" s="36"/>
      <c r="G87" s="36"/>
      <c r="H87" s="36"/>
      <c r="I87" s="36"/>
      <c r="J87" s="36"/>
      <c r="K87" s="36"/>
      <c r="L87" s="59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12" customHeight="1">
      <c r="A88" s="34"/>
      <c r="B88" s="35"/>
      <c r="C88" s="28" t="s">
        <v>166</v>
      </c>
      <c r="D88" s="36"/>
      <c r="E88" s="36"/>
      <c r="F88" s="36"/>
      <c r="G88" s="36"/>
      <c r="H88" s="36"/>
      <c r="I88" s="36"/>
      <c r="J88" s="36"/>
      <c r="K88" s="36"/>
      <c r="L88" s="59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6.5" customHeight="1">
      <c r="A89" s="34"/>
      <c r="B89" s="35"/>
      <c r="C89" s="36"/>
      <c r="D89" s="36"/>
      <c r="E89" s="72" t="str">
        <f>E11</f>
        <v>A.4.3 - Přeprava</v>
      </c>
      <c r="F89" s="36"/>
      <c r="G89" s="36"/>
      <c r="H89" s="36"/>
      <c r="I89" s="36"/>
      <c r="J89" s="36"/>
      <c r="K89" s="36"/>
      <c r="L89" s="59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9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2" customHeight="1">
      <c r="A91" s="34"/>
      <c r="B91" s="35"/>
      <c r="C91" s="28" t="s">
        <v>20</v>
      </c>
      <c r="D91" s="36"/>
      <c r="E91" s="36"/>
      <c r="F91" s="23" t="str">
        <f>F14</f>
        <v>ST Karlovy Vary</v>
      </c>
      <c r="G91" s="36"/>
      <c r="H91" s="36"/>
      <c r="I91" s="28" t="s">
        <v>22</v>
      </c>
      <c r="J91" s="75" t="str">
        <f>IF(J14="","",J14)</f>
        <v>1. 2. 2023</v>
      </c>
      <c r="K91" s="36"/>
      <c r="L91" s="59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6.96" customHeight="1">
      <c r="A92" s="34"/>
      <c r="B92" s="35"/>
      <c r="C92" s="36"/>
      <c r="D92" s="36"/>
      <c r="E92" s="36"/>
      <c r="F92" s="36"/>
      <c r="G92" s="36"/>
      <c r="H92" s="36"/>
      <c r="I92" s="36"/>
      <c r="J92" s="36"/>
      <c r="K92" s="36"/>
      <c r="L92" s="59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5.15" customHeight="1">
      <c r="A93" s="34"/>
      <c r="B93" s="35"/>
      <c r="C93" s="28" t="s">
        <v>24</v>
      </c>
      <c r="D93" s="36"/>
      <c r="E93" s="36"/>
      <c r="F93" s="23" t="str">
        <f>E17</f>
        <v>Správa železnic,s.o.;OŘ ÚNL - ST Karlovy Vary</v>
      </c>
      <c r="G93" s="36"/>
      <c r="H93" s="36"/>
      <c r="I93" s="28" t="s">
        <v>32</v>
      </c>
      <c r="J93" s="32" t="str">
        <f>E23</f>
        <v xml:space="preserve"> </v>
      </c>
      <c r="K93" s="36"/>
      <c r="L93" s="59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15.15" customHeight="1">
      <c r="A94" s="34"/>
      <c r="B94" s="35"/>
      <c r="C94" s="28" t="s">
        <v>30</v>
      </c>
      <c r="D94" s="36"/>
      <c r="E94" s="36"/>
      <c r="F94" s="23" t="str">
        <f>IF(E20="","",E20)</f>
        <v>Vyplň údaj</v>
      </c>
      <c r="G94" s="36"/>
      <c r="H94" s="36"/>
      <c r="I94" s="28" t="s">
        <v>35</v>
      </c>
      <c r="J94" s="32" t="str">
        <f>E26</f>
        <v>Pavlína Liprtová</v>
      </c>
      <c r="K94" s="36"/>
      <c r="L94" s="59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9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9.28" customHeight="1">
      <c r="A96" s="34"/>
      <c r="B96" s="35"/>
      <c r="C96" s="180" t="s">
        <v>169</v>
      </c>
      <c r="D96" s="181"/>
      <c r="E96" s="181"/>
      <c r="F96" s="181"/>
      <c r="G96" s="181"/>
      <c r="H96" s="181"/>
      <c r="I96" s="181"/>
      <c r="J96" s="182" t="s">
        <v>170</v>
      </c>
      <c r="K96" s="181"/>
      <c r="L96" s="59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="2" customFormat="1" ht="10.32" customHeight="1">
      <c r="A97" s="34"/>
      <c r="B97" s="35"/>
      <c r="C97" s="36"/>
      <c r="D97" s="36"/>
      <c r="E97" s="36"/>
      <c r="F97" s="36"/>
      <c r="G97" s="36"/>
      <c r="H97" s="36"/>
      <c r="I97" s="36"/>
      <c r="J97" s="36"/>
      <c r="K97" s="36"/>
      <c r="L97" s="59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="2" customFormat="1" ht="22.8" customHeight="1">
      <c r="A98" s="34"/>
      <c r="B98" s="35"/>
      <c r="C98" s="183" t="s">
        <v>171</v>
      </c>
      <c r="D98" s="36"/>
      <c r="E98" s="36"/>
      <c r="F98" s="36"/>
      <c r="G98" s="36"/>
      <c r="H98" s="36"/>
      <c r="I98" s="36"/>
      <c r="J98" s="106">
        <f>J120</f>
        <v>0</v>
      </c>
      <c r="K98" s="36"/>
      <c r="L98" s="59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3" t="s">
        <v>172</v>
      </c>
    </row>
    <row r="99" s="2" customFormat="1" ht="21.84" customHeight="1">
      <c r="A99" s="34"/>
      <c r="B99" s="35"/>
      <c r="C99" s="36"/>
      <c r="D99" s="36"/>
      <c r="E99" s="36"/>
      <c r="F99" s="36"/>
      <c r="G99" s="36"/>
      <c r="H99" s="36"/>
      <c r="I99" s="36"/>
      <c r="J99" s="36"/>
      <c r="K99" s="36"/>
      <c r="L99" s="59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="2" customFormat="1" ht="6.96" customHeight="1">
      <c r="A100" s="34"/>
      <c r="B100" s="62"/>
      <c r="C100" s="63"/>
      <c r="D100" s="63"/>
      <c r="E100" s="63"/>
      <c r="F100" s="63"/>
      <c r="G100" s="63"/>
      <c r="H100" s="63"/>
      <c r="I100" s="63"/>
      <c r="J100" s="63"/>
      <c r="K100" s="63"/>
      <c r="L100" s="59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4" s="2" customFormat="1" ht="6.96" customHeight="1">
      <c r="A104" s="34"/>
      <c r="B104" s="64"/>
      <c r="C104" s="65"/>
      <c r="D104" s="65"/>
      <c r="E104" s="65"/>
      <c r="F104" s="65"/>
      <c r="G104" s="65"/>
      <c r="H104" s="65"/>
      <c r="I104" s="65"/>
      <c r="J104" s="65"/>
      <c r="K104" s="65"/>
      <c r="L104" s="59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="2" customFormat="1" ht="24.96" customHeight="1">
      <c r="A105" s="34"/>
      <c r="B105" s="35"/>
      <c r="C105" s="19" t="s">
        <v>173</v>
      </c>
      <c r="D105" s="36"/>
      <c r="E105" s="36"/>
      <c r="F105" s="36"/>
      <c r="G105" s="36"/>
      <c r="H105" s="36"/>
      <c r="I105" s="36"/>
      <c r="J105" s="36"/>
      <c r="K105" s="36"/>
      <c r="L105" s="59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="2" customFormat="1" ht="6.96" customHeight="1">
      <c r="A106" s="34"/>
      <c r="B106" s="35"/>
      <c r="C106" s="36"/>
      <c r="D106" s="36"/>
      <c r="E106" s="36"/>
      <c r="F106" s="36"/>
      <c r="G106" s="36"/>
      <c r="H106" s="36"/>
      <c r="I106" s="36"/>
      <c r="J106" s="36"/>
      <c r="K106" s="36"/>
      <c r="L106" s="59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12" customHeight="1">
      <c r="A107" s="34"/>
      <c r="B107" s="35"/>
      <c r="C107" s="28" t="s">
        <v>16</v>
      </c>
      <c r="D107" s="36"/>
      <c r="E107" s="36"/>
      <c r="F107" s="36"/>
      <c r="G107" s="36"/>
      <c r="H107" s="36"/>
      <c r="I107" s="36"/>
      <c r="J107" s="36"/>
      <c r="K107" s="36"/>
      <c r="L107" s="59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16.5" customHeight="1">
      <c r="A108" s="34"/>
      <c r="B108" s="35"/>
      <c r="C108" s="36"/>
      <c r="D108" s="36"/>
      <c r="E108" s="179" t="str">
        <f>E7</f>
        <v>Oprava přejezdů v obvodu ST Karlovy Vary 2023-24</v>
      </c>
      <c r="F108" s="28"/>
      <c r="G108" s="28"/>
      <c r="H108" s="28"/>
      <c r="I108" s="36"/>
      <c r="J108" s="36"/>
      <c r="K108" s="36"/>
      <c r="L108" s="59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1" customFormat="1" ht="12" customHeight="1">
      <c r="B109" s="17"/>
      <c r="C109" s="28" t="s">
        <v>164</v>
      </c>
      <c r="D109" s="18"/>
      <c r="E109" s="18"/>
      <c r="F109" s="18"/>
      <c r="G109" s="18"/>
      <c r="H109" s="18"/>
      <c r="I109" s="18"/>
      <c r="J109" s="18"/>
      <c r="K109" s="18"/>
      <c r="L109" s="16"/>
    </row>
    <row r="110" s="2" customFormat="1" ht="16.5" customHeight="1">
      <c r="A110" s="34"/>
      <c r="B110" s="35"/>
      <c r="C110" s="36"/>
      <c r="D110" s="36"/>
      <c r="E110" s="179" t="s">
        <v>647</v>
      </c>
      <c r="F110" s="36"/>
      <c r="G110" s="36"/>
      <c r="H110" s="36"/>
      <c r="I110" s="36"/>
      <c r="J110" s="36"/>
      <c r="K110" s="36"/>
      <c r="L110" s="59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2" customHeight="1">
      <c r="A111" s="34"/>
      <c r="B111" s="35"/>
      <c r="C111" s="28" t="s">
        <v>166</v>
      </c>
      <c r="D111" s="36"/>
      <c r="E111" s="36"/>
      <c r="F111" s="36"/>
      <c r="G111" s="36"/>
      <c r="H111" s="36"/>
      <c r="I111" s="36"/>
      <c r="J111" s="36"/>
      <c r="K111" s="36"/>
      <c r="L111" s="59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6.5" customHeight="1">
      <c r="A112" s="34"/>
      <c r="B112" s="35"/>
      <c r="C112" s="36"/>
      <c r="D112" s="36"/>
      <c r="E112" s="72" t="str">
        <f>E11</f>
        <v>A.4.3 - Přeprava</v>
      </c>
      <c r="F112" s="36"/>
      <c r="G112" s="36"/>
      <c r="H112" s="36"/>
      <c r="I112" s="36"/>
      <c r="J112" s="36"/>
      <c r="K112" s="36"/>
      <c r="L112" s="59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6.96" customHeight="1">
      <c r="A113" s="34"/>
      <c r="B113" s="35"/>
      <c r="C113" s="36"/>
      <c r="D113" s="36"/>
      <c r="E113" s="36"/>
      <c r="F113" s="36"/>
      <c r="G113" s="36"/>
      <c r="H113" s="36"/>
      <c r="I113" s="36"/>
      <c r="J113" s="36"/>
      <c r="K113" s="36"/>
      <c r="L113" s="59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2" customHeight="1">
      <c r="A114" s="34"/>
      <c r="B114" s="35"/>
      <c r="C114" s="28" t="s">
        <v>20</v>
      </c>
      <c r="D114" s="36"/>
      <c r="E114" s="36"/>
      <c r="F114" s="23" t="str">
        <f>F14</f>
        <v>ST Karlovy Vary</v>
      </c>
      <c r="G114" s="36"/>
      <c r="H114" s="36"/>
      <c r="I114" s="28" t="s">
        <v>22</v>
      </c>
      <c r="J114" s="75" t="str">
        <f>IF(J14="","",J14)</f>
        <v>1. 2. 2023</v>
      </c>
      <c r="K114" s="36"/>
      <c r="L114" s="59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6.96" customHeight="1">
      <c r="A115" s="34"/>
      <c r="B115" s="35"/>
      <c r="C115" s="36"/>
      <c r="D115" s="36"/>
      <c r="E115" s="36"/>
      <c r="F115" s="36"/>
      <c r="G115" s="36"/>
      <c r="H115" s="36"/>
      <c r="I115" s="36"/>
      <c r="J115" s="36"/>
      <c r="K115" s="36"/>
      <c r="L115" s="59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5.15" customHeight="1">
      <c r="A116" s="34"/>
      <c r="B116" s="35"/>
      <c r="C116" s="28" t="s">
        <v>24</v>
      </c>
      <c r="D116" s="36"/>
      <c r="E116" s="36"/>
      <c r="F116" s="23" t="str">
        <f>E17</f>
        <v>Správa železnic,s.o.;OŘ ÚNL - ST Karlovy Vary</v>
      </c>
      <c r="G116" s="36"/>
      <c r="H116" s="36"/>
      <c r="I116" s="28" t="s">
        <v>32</v>
      </c>
      <c r="J116" s="32" t="str">
        <f>E23</f>
        <v xml:space="preserve"> </v>
      </c>
      <c r="K116" s="36"/>
      <c r="L116" s="59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5.15" customHeight="1">
      <c r="A117" s="34"/>
      <c r="B117" s="35"/>
      <c r="C117" s="28" t="s">
        <v>30</v>
      </c>
      <c r="D117" s="36"/>
      <c r="E117" s="36"/>
      <c r="F117" s="23" t="str">
        <f>IF(E20="","",E20)</f>
        <v>Vyplň údaj</v>
      </c>
      <c r="G117" s="36"/>
      <c r="H117" s="36"/>
      <c r="I117" s="28" t="s">
        <v>35</v>
      </c>
      <c r="J117" s="32" t="str">
        <f>E26</f>
        <v>Pavlína Liprtová</v>
      </c>
      <c r="K117" s="36"/>
      <c r="L117" s="59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0.32" customHeight="1">
      <c r="A118" s="34"/>
      <c r="B118" s="35"/>
      <c r="C118" s="36"/>
      <c r="D118" s="36"/>
      <c r="E118" s="36"/>
      <c r="F118" s="36"/>
      <c r="G118" s="36"/>
      <c r="H118" s="36"/>
      <c r="I118" s="36"/>
      <c r="J118" s="36"/>
      <c r="K118" s="36"/>
      <c r="L118" s="59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9" customFormat="1" ht="29.28" customHeight="1">
      <c r="A119" s="184"/>
      <c r="B119" s="185"/>
      <c r="C119" s="186" t="s">
        <v>174</v>
      </c>
      <c r="D119" s="187" t="s">
        <v>63</v>
      </c>
      <c r="E119" s="187" t="s">
        <v>59</v>
      </c>
      <c r="F119" s="187" t="s">
        <v>60</v>
      </c>
      <c r="G119" s="187" t="s">
        <v>175</v>
      </c>
      <c r="H119" s="187" t="s">
        <v>176</v>
      </c>
      <c r="I119" s="187" t="s">
        <v>177</v>
      </c>
      <c r="J119" s="187" t="s">
        <v>170</v>
      </c>
      <c r="K119" s="188" t="s">
        <v>178</v>
      </c>
      <c r="L119" s="189"/>
      <c r="M119" s="96" t="s">
        <v>1</v>
      </c>
      <c r="N119" s="97" t="s">
        <v>42</v>
      </c>
      <c r="O119" s="97" t="s">
        <v>179</v>
      </c>
      <c r="P119" s="97" t="s">
        <v>180</v>
      </c>
      <c r="Q119" s="97" t="s">
        <v>181</v>
      </c>
      <c r="R119" s="97" t="s">
        <v>182</v>
      </c>
      <c r="S119" s="97" t="s">
        <v>183</v>
      </c>
      <c r="T119" s="98" t="s">
        <v>184</v>
      </c>
      <c r="U119" s="184"/>
      <c r="V119" s="184"/>
      <c r="W119" s="184"/>
      <c r="X119" s="184"/>
      <c r="Y119" s="184"/>
      <c r="Z119" s="184"/>
      <c r="AA119" s="184"/>
      <c r="AB119" s="184"/>
      <c r="AC119" s="184"/>
      <c r="AD119" s="184"/>
      <c r="AE119" s="184"/>
    </row>
    <row r="120" s="2" customFormat="1" ht="22.8" customHeight="1">
      <c r="A120" s="34"/>
      <c r="B120" s="35"/>
      <c r="C120" s="103" t="s">
        <v>185</v>
      </c>
      <c r="D120" s="36"/>
      <c r="E120" s="36"/>
      <c r="F120" s="36"/>
      <c r="G120" s="36"/>
      <c r="H120" s="36"/>
      <c r="I120" s="36"/>
      <c r="J120" s="190">
        <f>BK120</f>
        <v>0</v>
      </c>
      <c r="K120" s="36"/>
      <c r="L120" s="40"/>
      <c r="M120" s="99"/>
      <c r="N120" s="191"/>
      <c r="O120" s="100"/>
      <c r="P120" s="192">
        <f>SUM(P121:P133)</f>
        <v>0</v>
      </c>
      <c r="Q120" s="100"/>
      <c r="R120" s="192">
        <f>SUM(R121:R133)</f>
        <v>0</v>
      </c>
      <c r="S120" s="100"/>
      <c r="T120" s="193">
        <f>SUM(T121:T133)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3" t="s">
        <v>77</v>
      </c>
      <c r="AU120" s="13" t="s">
        <v>172</v>
      </c>
      <c r="BK120" s="194">
        <f>SUM(BK121:BK133)</f>
        <v>0</v>
      </c>
    </row>
    <row r="121" s="2" customFormat="1" ht="101.25" customHeight="1">
      <c r="A121" s="34"/>
      <c r="B121" s="35"/>
      <c r="C121" s="195" t="s">
        <v>85</v>
      </c>
      <c r="D121" s="195" t="s">
        <v>186</v>
      </c>
      <c r="E121" s="196" t="s">
        <v>367</v>
      </c>
      <c r="F121" s="197" t="s">
        <v>509</v>
      </c>
      <c r="G121" s="198" t="s">
        <v>287</v>
      </c>
      <c r="H121" s="199">
        <v>91.584000000000003</v>
      </c>
      <c r="I121" s="200"/>
      <c r="J121" s="201">
        <f>ROUND(I121*H121,2)</f>
        <v>0</v>
      </c>
      <c r="K121" s="197" t="s">
        <v>190</v>
      </c>
      <c r="L121" s="40"/>
      <c r="M121" s="202" t="s">
        <v>1</v>
      </c>
      <c r="N121" s="203" t="s">
        <v>43</v>
      </c>
      <c r="O121" s="87"/>
      <c r="P121" s="204">
        <f>O121*H121</f>
        <v>0</v>
      </c>
      <c r="Q121" s="204">
        <v>0</v>
      </c>
      <c r="R121" s="204">
        <f>Q121*H121</f>
        <v>0</v>
      </c>
      <c r="S121" s="204">
        <v>0</v>
      </c>
      <c r="T121" s="205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206" t="s">
        <v>288</v>
      </c>
      <c r="AT121" s="206" t="s">
        <v>186</v>
      </c>
      <c r="AU121" s="206" t="s">
        <v>78</v>
      </c>
      <c r="AY121" s="13" t="s">
        <v>192</v>
      </c>
      <c r="BE121" s="207">
        <f>IF(N121="základní",J121,0)</f>
        <v>0</v>
      </c>
      <c r="BF121" s="207">
        <f>IF(N121="snížená",J121,0)</f>
        <v>0</v>
      </c>
      <c r="BG121" s="207">
        <f>IF(N121="zákl. přenesená",J121,0)</f>
        <v>0</v>
      </c>
      <c r="BH121" s="207">
        <f>IF(N121="sníž. přenesená",J121,0)</f>
        <v>0</v>
      </c>
      <c r="BI121" s="207">
        <f>IF(N121="nulová",J121,0)</f>
        <v>0</v>
      </c>
      <c r="BJ121" s="13" t="s">
        <v>85</v>
      </c>
      <c r="BK121" s="207">
        <f>ROUND(I121*H121,2)</f>
        <v>0</v>
      </c>
      <c r="BL121" s="13" t="s">
        <v>288</v>
      </c>
      <c r="BM121" s="206" t="s">
        <v>721</v>
      </c>
    </row>
    <row r="122" s="2" customFormat="1">
      <c r="A122" s="34"/>
      <c r="B122" s="35"/>
      <c r="C122" s="36"/>
      <c r="D122" s="210" t="s">
        <v>238</v>
      </c>
      <c r="E122" s="36"/>
      <c r="F122" s="220" t="s">
        <v>389</v>
      </c>
      <c r="G122" s="36"/>
      <c r="H122" s="36"/>
      <c r="I122" s="221"/>
      <c r="J122" s="36"/>
      <c r="K122" s="36"/>
      <c r="L122" s="40"/>
      <c r="M122" s="222"/>
      <c r="N122" s="223"/>
      <c r="O122" s="87"/>
      <c r="P122" s="87"/>
      <c r="Q122" s="87"/>
      <c r="R122" s="87"/>
      <c r="S122" s="87"/>
      <c r="T122" s="88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3" t="s">
        <v>238</v>
      </c>
      <c r="AU122" s="13" t="s">
        <v>78</v>
      </c>
    </row>
    <row r="123" s="10" customFormat="1">
      <c r="A123" s="10"/>
      <c r="B123" s="208"/>
      <c r="C123" s="209"/>
      <c r="D123" s="210" t="s">
        <v>194</v>
      </c>
      <c r="E123" s="211" t="s">
        <v>1</v>
      </c>
      <c r="F123" s="212" t="s">
        <v>722</v>
      </c>
      <c r="G123" s="209"/>
      <c r="H123" s="213">
        <v>91.584000000000003</v>
      </c>
      <c r="I123" s="214"/>
      <c r="J123" s="209"/>
      <c r="K123" s="209"/>
      <c r="L123" s="215"/>
      <c r="M123" s="216"/>
      <c r="N123" s="217"/>
      <c r="O123" s="217"/>
      <c r="P123" s="217"/>
      <c r="Q123" s="217"/>
      <c r="R123" s="217"/>
      <c r="S123" s="217"/>
      <c r="T123" s="218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  <c r="AT123" s="219" t="s">
        <v>194</v>
      </c>
      <c r="AU123" s="219" t="s">
        <v>78</v>
      </c>
      <c r="AV123" s="10" t="s">
        <v>87</v>
      </c>
      <c r="AW123" s="10" t="s">
        <v>34</v>
      </c>
      <c r="AX123" s="10" t="s">
        <v>85</v>
      </c>
      <c r="AY123" s="219" t="s">
        <v>192</v>
      </c>
    </row>
    <row r="124" s="2" customFormat="1" ht="101.25" customHeight="1">
      <c r="A124" s="34"/>
      <c r="B124" s="35"/>
      <c r="C124" s="195" t="s">
        <v>87</v>
      </c>
      <c r="D124" s="195" t="s">
        <v>186</v>
      </c>
      <c r="E124" s="196" t="s">
        <v>372</v>
      </c>
      <c r="F124" s="197" t="s">
        <v>512</v>
      </c>
      <c r="G124" s="198" t="s">
        <v>287</v>
      </c>
      <c r="H124" s="199">
        <v>266.57400000000001</v>
      </c>
      <c r="I124" s="200"/>
      <c r="J124" s="201">
        <f>ROUND(I124*H124,2)</f>
        <v>0</v>
      </c>
      <c r="K124" s="197" t="s">
        <v>190</v>
      </c>
      <c r="L124" s="40"/>
      <c r="M124" s="202" t="s">
        <v>1</v>
      </c>
      <c r="N124" s="203" t="s">
        <v>43</v>
      </c>
      <c r="O124" s="87"/>
      <c r="P124" s="204">
        <f>O124*H124</f>
        <v>0</v>
      </c>
      <c r="Q124" s="204">
        <v>0</v>
      </c>
      <c r="R124" s="204">
        <f>Q124*H124</f>
        <v>0</v>
      </c>
      <c r="S124" s="204">
        <v>0</v>
      </c>
      <c r="T124" s="205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206" t="s">
        <v>288</v>
      </c>
      <c r="AT124" s="206" t="s">
        <v>186</v>
      </c>
      <c r="AU124" s="206" t="s">
        <v>78</v>
      </c>
      <c r="AY124" s="13" t="s">
        <v>192</v>
      </c>
      <c r="BE124" s="207">
        <f>IF(N124="základní",J124,0)</f>
        <v>0</v>
      </c>
      <c r="BF124" s="207">
        <f>IF(N124="snížená",J124,0)</f>
        <v>0</v>
      </c>
      <c r="BG124" s="207">
        <f>IF(N124="zákl. přenesená",J124,0)</f>
        <v>0</v>
      </c>
      <c r="BH124" s="207">
        <f>IF(N124="sníž. přenesená",J124,0)</f>
        <v>0</v>
      </c>
      <c r="BI124" s="207">
        <f>IF(N124="nulová",J124,0)</f>
        <v>0</v>
      </c>
      <c r="BJ124" s="13" t="s">
        <v>85</v>
      </c>
      <c r="BK124" s="207">
        <f>ROUND(I124*H124,2)</f>
        <v>0</v>
      </c>
      <c r="BL124" s="13" t="s">
        <v>288</v>
      </c>
      <c r="BM124" s="206" t="s">
        <v>723</v>
      </c>
    </row>
    <row r="125" s="2" customFormat="1">
      <c r="A125" s="34"/>
      <c r="B125" s="35"/>
      <c r="C125" s="36"/>
      <c r="D125" s="210" t="s">
        <v>238</v>
      </c>
      <c r="E125" s="36"/>
      <c r="F125" s="220" t="s">
        <v>724</v>
      </c>
      <c r="G125" s="36"/>
      <c r="H125" s="36"/>
      <c r="I125" s="221"/>
      <c r="J125" s="36"/>
      <c r="K125" s="36"/>
      <c r="L125" s="40"/>
      <c r="M125" s="222"/>
      <c r="N125" s="223"/>
      <c r="O125" s="87"/>
      <c r="P125" s="87"/>
      <c r="Q125" s="87"/>
      <c r="R125" s="87"/>
      <c r="S125" s="87"/>
      <c r="T125" s="88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T125" s="13" t="s">
        <v>238</v>
      </c>
      <c r="AU125" s="13" t="s">
        <v>78</v>
      </c>
    </row>
    <row r="126" s="10" customFormat="1">
      <c r="A126" s="10"/>
      <c r="B126" s="208"/>
      <c r="C126" s="209"/>
      <c r="D126" s="210" t="s">
        <v>194</v>
      </c>
      <c r="E126" s="211" t="s">
        <v>1</v>
      </c>
      <c r="F126" s="212" t="s">
        <v>725</v>
      </c>
      <c r="G126" s="209"/>
      <c r="H126" s="213">
        <v>266.57400000000001</v>
      </c>
      <c r="I126" s="214"/>
      <c r="J126" s="209"/>
      <c r="K126" s="209"/>
      <c r="L126" s="215"/>
      <c r="M126" s="216"/>
      <c r="N126" s="217"/>
      <c r="O126" s="217"/>
      <c r="P126" s="217"/>
      <c r="Q126" s="217"/>
      <c r="R126" s="217"/>
      <c r="S126" s="217"/>
      <c r="T126" s="218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  <c r="AT126" s="219" t="s">
        <v>194</v>
      </c>
      <c r="AU126" s="219" t="s">
        <v>78</v>
      </c>
      <c r="AV126" s="10" t="s">
        <v>87</v>
      </c>
      <c r="AW126" s="10" t="s">
        <v>34</v>
      </c>
      <c r="AX126" s="10" t="s">
        <v>85</v>
      </c>
      <c r="AY126" s="219" t="s">
        <v>192</v>
      </c>
    </row>
    <row r="127" s="2" customFormat="1" ht="114.9" customHeight="1">
      <c r="A127" s="34"/>
      <c r="B127" s="35"/>
      <c r="C127" s="195" t="s">
        <v>201</v>
      </c>
      <c r="D127" s="195" t="s">
        <v>186</v>
      </c>
      <c r="E127" s="196" t="s">
        <v>386</v>
      </c>
      <c r="F127" s="197" t="s">
        <v>387</v>
      </c>
      <c r="G127" s="198" t="s">
        <v>287</v>
      </c>
      <c r="H127" s="199">
        <v>26.399999999999999</v>
      </c>
      <c r="I127" s="200"/>
      <c r="J127" s="201">
        <f>ROUND(I127*H127,2)</f>
        <v>0</v>
      </c>
      <c r="K127" s="197" t="s">
        <v>190</v>
      </c>
      <c r="L127" s="40"/>
      <c r="M127" s="202" t="s">
        <v>1</v>
      </c>
      <c r="N127" s="203" t="s">
        <v>43</v>
      </c>
      <c r="O127" s="87"/>
      <c r="P127" s="204">
        <f>O127*H127</f>
        <v>0</v>
      </c>
      <c r="Q127" s="204">
        <v>0</v>
      </c>
      <c r="R127" s="204">
        <f>Q127*H127</f>
        <v>0</v>
      </c>
      <c r="S127" s="204">
        <v>0</v>
      </c>
      <c r="T127" s="205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206" t="s">
        <v>288</v>
      </c>
      <c r="AT127" s="206" t="s">
        <v>186</v>
      </c>
      <c r="AU127" s="206" t="s">
        <v>78</v>
      </c>
      <c r="AY127" s="13" t="s">
        <v>192</v>
      </c>
      <c r="BE127" s="207">
        <f>IF(N127="základní",J127,0)</f>
        <v>0</v>
      </c>
      <c r="BF127" s="207">
        <f>IF(N127="snížená",J127,0)</f>
        <v>0</v>
      </c>
      <c r="BG127" s="207">
        <f>IF(N127="zákl. přenesená",J127,0)</f>
        <v>0</v>
      </c>
      <c r="BH127" s="207">
        <f>IF(N127="sníž. přenesená",J127,0)</f>
        <v>0</v>
      </c>
      <c r="BI127" s="207">
        <f>IF(N127="nulová",J127,0)</f>
        <v>0</v>
      </c>
      <c r="BJ127" s="13" t="s">
        <v>85</v>
      </c>
      <c r="BK127" s="207">
        <f>ROUND(I127*H127,2)</f>
        <v>0</v>
      </c>
      <c r="BL127" s="13" t="s">
        <v>288</v>
      </c>
      <c r="BM127" s="206" t="s">
        <v>726</v>
      </c>
    </row>
    <row r="128" s="2" customFormat="1">
      <c r="A128" s="34"/>
      <c r="B128" s="35"/>
      <c r="C128" s="36"/>
      <c r="D128" s="210" t="s">
        <v>238</v>
      </c>
      <c r="E128" s="36"/>
      <c r="F128" s="220" t="s">
        <v>389</v>
      </c>
      <c r="G128" s="36"/>
      <c r="H128" s="36"/>
      <c r="I128" s="221"/>
      <c r="J128" s="36"/>
      <c r="K128" s="36"/>
      <c r="L128" s="40"/>
      <c r="M128" s="222"/>
      <c r="N128" s="223"/>
      <c r="O128" s="87"/>
      <c r="P128" s="87"/>
      <c r="Q128" s="87"/>
      <c r="R128" s="87"/>
      <c r="S128" s="87"/>
      <c r="T128" s="88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T128" s="13" t="s">
        <v>238</v>
      </c>
      <c r="AU128" s="13" t="s">
        <v>78</v>
      </c>
    </row>
    <row r="129" s="10" customFormat="1">
      <c r="A129" s="10"/>
      <c r="B129" s="208"/>
      <c r="C129" s="209"/>
      <c r="D129" s="210" t="s">
        <v>194</v>
      </c>
      <c r="E129" s="211" t="s">
        <v>1</v>
      </c>
      <c r="F129" s="212" t="s">
        <v>727</v>
      </c>
      <c r="G129" s="209"/>
      <c r="H129" s="213">
        <v>26.399999999999999</v>
      </c>
      <c r="I129" s="214"/>
      <c r="J129" s="209"/>
      <c r="K129" s="209"/>
      <c r="L129" s="215"/>
      <c r="M129" s="216"/>
      <c r="N129" s="217"/>
      <c r="O129" s="217"/>
      <c r="P129" s="217"/>
      <c r="Q129" s="217"/>
      <c r="R129" s="217"/>
      <c r="S129" s="217"/>
      <c r="T129" s="218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  <c r="AT129" s="219" t="s">
        <v>194</v>
      </c>
      <c r="AU129" s="219" t="s">
        <v>78</v>
      </c>
      <c r="AV129" s="10" t="s">
        <v>87</v>
      </c>
      <c r="AW129" s="10" t="s">
        <v>34</v>
      </c>
      <c r="AX129" s="10" t="s">
        <v>85</v>
      </c>
      <c r="AY129" s="219" t="s">
        <v>192</v>
      </c>
    </row>
    <row r="130" s="2" customFormat="1" ht="78" customHeight="1">
      <c r="A130" s="34"/>
      <c r="B130" s="35"/>
      <c r="C130" s="195" t="s">
        <v>191</v>
      </c>
      <c r="D130" s="195" t="s">
        <v>186</v>
      </c>
      <c r="E130" s="196" t="s">
        <v>728</v>
      </c>
      <c r="F130" s="197" t="s">
        <v>729</v>
      </c>
      <c r="G130" s="198" t="s">
        <v>287</v>
      </c>
      <c r="H130" s="199">
        <v>91.584000000000003</v>
      </c>
      <c r="I130" s="200"/>
      <c r="J130" s="201">
        <f>ROUND(I130*H130,2)</f>
        <v>0</v>
      </c>
      <c r="K130" s="197" t="s">
        <v>190</v>
      </c>
      <c r="L130" s="40"/>
      <c r="M130" s="202" t="s">
        <v>1</v>
      </c>
      <c r="N130" s="203" t="s">
        <v>43</v>
      </c>
      <c r="O130" s="87"/>
      <c r="P130" s="204">
        <f>O130*H130</f>
        <v>0</v>
      </c>
      <c r="Q130" s="204">
        <v>0</v>
      </c>
      <c r="R130" s="204">
        <f>Q130*H130</f>
        <v>0</v>
      </c>
      <c r="S130" s="204">
        <v>0</v>
      </c>
      <c r="T130" s="205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206" t="s">
        <v>288</v>
      </c>
      <c r="AT130" s="206" t="s">
        <v>186</v>
      </c>
      <c r="AU130" s="206" t="s">
        <v>78</v>
      </c>
      <c r="AY130" s="13" t="s">
        <v>192</v>
      </c>
      <c r="BE130" s="207">
        <f>IF(N130="základní",J130,0)</f>
        <v>0</v>
      </c>
      <c r="BF130" s="207">
        <f>IF(N130="snížená",J130,0)</f>
        <v>0</v>
      </c>
      <c r="BG130" s="207">
        <f>IF(N130="zákl. přenesená",J130,0)</f>
        <v>0</v>
      </c>
      <c r="BH130" s="207">
        <f>IF(N130="sníž. přenesená",J130,0)</f>
        <v>0</v>
      </c>
      <c r="BI130" s="207">
        <f>IF(N130="nulová",J130,0)</f>
        <v>0</v>
      </c>
      <c r="BJ130" s="13" t="s">
        <v>85</v>
      </c>
      <c r="BK130" s="207">
        <f>ROUND(I130*H130,2)</f>
        <v>0</v>
      </c>
      <c r="BL130" s="13" t="s">
        <v>288</v>
      </c>
      <c r="BM130" s="206" t="s">
        <v>730</v>
      </c>
    </row>
    <row r="131" s="10" customFormat="1">
      <c r="A131" s="10"/>
      <c r="B131" s="208"/>
      <c r="C131" s="209"/>
      <c r="D131" s="210" t="s">
        <v>194</v>
      </c>
      <c r="E131" s="211" t="s">
        <v>1</v>
      </c>
      <c r="F131" s="212" t="s">
        <v>731</v>
      </c>
      <c r="G131" s="209"/>
      <c r="H131" s="213">
        <v>91.584000000000003</v>
      </c>
      <c r="I131" s="214"/>
      <c r="J131" s="209"/>
      <c r="K131" s="209"/>
      <c r="L131" s="215"/>
      <c r="M131" s="216"/>
      <c r="N131" s="217"/>
      <c r="O131" s="217"/>
      <c r="P131" s="217"/>
      <c r="Q131" s="217"/>
      <c r="R131" s="217"/>
      <c r="S131" s="217"/>
      <c r="T131" s="218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  <c r="AT131" s="219" t="s">
        <v>194</v>
      </c>
      <c r="AU131" s="219" t="s">
        <v>78</v>
      </c>
      <c r="AV131" s="10" t="s">
        <v>87</v>
      </c>
      <c r="AW131" s="10" t="s">
        <v>34</v>
      </c>
      <c r="AX131" s="10" t="s">
        <v>85</v>
      </c>
      <c r="AY131" s="219" t="s">
        <v>192</v>
      </c>
    </row>
    <row r="132" s="2" customFormat="1" ht="90" customHeight="1">
      <c r="A132" s="34"/>
      <c r="B132" s="35"/>
      <c r="C132" s="195" t="s">
        <v>210</v>
      </c>
      <c r="D132" s="195" t="s">
        <v>186</v>
      </c>
      <c r="E132" s="196" t="s">
        <v>377</v>
      </c>
      <c r="F132" s="197" t="s">
        <v>378</v>
      </c>
      <c r="G132" s="198" t="s">
        <v>218</v>
      </c>
      <c r="H132" s="199">
        <v>2</v>
      </c>
      <c r="I132" s="200"/>
      <c r="J132" s="201">
        <f>ROUND(I132*H132,2)</f>
        <v>0</v>
      </c>
      <c r="K132" s="197" t="s">
        <v>190</v>
      </c>
      <c r="L132" s="40"/>
      <c r="M132" s="202" t="s">
        <v>1</v>
      </c>
      <c r="N132" s="203" t="s">
        <v>43</v>
      </c>
      <c r="O132" s="87"/>
      <c r="P132" s="204">
        <f>O132*H132</f>
        <v>0</v>
      </c>
      <c r="Q132" s="204">
        <v>0</v>
      </c>
      <c r="R132" s="204">
        <f>Q132*H132</f>
        <v>0</v>
      </c>
      <c r="S132" s="204">
        <v>0</v>
      </c>
      <c r="T132" s="205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206" t="s">
        <v>288</v>
      </c>
      <c r="AT132" s="206" t="s">
        <v>186</v>
      </c>
      <c r="AU132" s="206" t="s">
        <v>78</v>
      </c>
      <c r="AY132" s="13" t="s">
        <v>192</v>
      </c>
      <c r="BE132" s="207">
        <f>IF(N132="základní",J132,0)</f>
        <v>0</v>
      </c>
      <c r="BF132" s="207">
        <f>IF(N132="snížená",J132,0)</f>
        <v>0</v>
      </c>
      <c r="BG132" s="207">
        <f>IF(N132="zákl. přenesená",J132,0)</f>
        <v>0</v>
      </c>
      <c r="BH132" s="207">
        <f>IF(N132="sníž. přenesená",J132,0)</f>
        <v>0</v>
      </c>
      <c r="BI132" s="207">
        <f>IF(N132="nulová",J132,0)</f>
        <v>0</v>
      </c>
      <c r="BJ132" s="13" t="s">
        <v>85</v>
      </c>
      <c r="BK132" s="207">
        <f>ROUND(I132*H132,2)</f>
        <v>0</v>
      </c>
      <c r="BL132" s="13" t="s">
        <v>288</v>
      </c>
      <c r="BM132" s="206" t="s">
        <v>732</v>
      </c>
    </row>
    <row r="133" s="2" customFormat="1">
      <c r="A133" s="34"/>
      <c r="B133" s="35"/>
      <c r="C133" s="36"/>
      <c r="D133" s="210" t="s">
        <v>238</v>
      </c>
      <c r="E133" s="36"/>
      <c r="F133" s="220" t="s">
        <v>380</v>
      </c>
      <c r="G133" s="36"/>
      <c r="H133" s="36"/>
      <c r="I133" s="221"/>
      <c r="J133" s="36"/>
      <c r="K133" s="36"/>
      <c r="L133" s="40"/>
      <c r="M133" s="258"/>
      <c r="N133" s="259"/>
      <c r="O133" s="239"/>
      <c r="P133" s="239"/>
      <c r="Q133" s="239"/>
      <c r="R133" s="239"/>
      <c r="S133" s="239"/>
      <c r="T133" s="260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T133" s="13" t="s">
        <v>238</v>
      </c>
      <c r="AU133" s="13" t="s">
        <v>78</v>
      </c>
    </row>
    <row r="134" s="2" customFormat="1" ht="6.96" customHeight="1">
      <c r="A134" s="34"/>
      <c r="B134" s="62"/>
      <c r="C134" s="63"/>
      <c r="D134" s="63"/>
      <c r="E134" s="63"/>
      <c r="F134" s="63"/>
      <c r="G134" s="63"/>
      <c r="H134" s="63"/>
      <c r="I134" s="63"/>
      <c r="J134" s="63"/>
      <c r="K134" s="63"/>
      <c r="L134" s="40"/>
      <c r="M134" s="34"/>
      <c r="O134" s="34"/>
      <c r="P134" s="34"/>
      <c r="Q134" s="34"/>
      <c r="R134" s="34"/>
      <c r="S134" s="34"/>
      <c r="T134" s="34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</row>
  </sheetData>
  <sheetProtection sheet="1" autoFilter="0" formatColumns="0" formatRows="0" objects="1" scenarios="1" spinCount="100000" saltValue="blHxrFZG0D9sPanxkEact6YpB7uSffMgAiIL5bOiEDykIXJF4pKDrT/z0Xg5np7RwasQQULMLL3L9p23f/Abdg==" hashValue="cotlT3fbZKGU9bLkAg0uOs4wz/IJdkThuBNGWRUYbRYWuuJ1siiRbV7DTh8b+Z6jidYkDbJrwVtwnSprbZyxNA==" algorithmName="SHA-512" password="CC35"/>
  <autoFilter ref="C119:K133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8:H108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130</v>
      </c>
    </row>
    <row r="3" s="1" customFormat="1" ht="6.96" customHeight="1">
      <c r="B3" s="142"/>
      <c r="C3" s="143"/>
      <c r="D3" s="143"/>
      <c r="E3" s="143"/>
      <c r="F3" s="143"/>
      <c r="G3" s="143"/>
      <c r="H3" s="143"/>
      <c r="I3" s="143"/>
      <c r="J3" s="143"/>
      <c r="K3" s="143"/>
      <c r="L3" s="16"/>
      <c r="AT3" s="13" t="s">
        <v>87</v>
      </c>
    </row>
    <row r="4" s="1" customFormat="1" ht="24.96" customHeight="1">
      <c r="B4" s="16"/>
      <c r="D4" s="144" t="s">
        <v>163</v>
      </c>
      <c r="L4" s="16"/>
      <c r="M4" s="145" t="s">
        <v>10</v>
      </c>
      <c r="AT4" s="13" t="s">
        <v>4</v>
      </c>
    </row>
    <row r="5" s="1" customFormat="1" ht="6.96" customHeight="1">
      <c r="B5" s="16"/>
      <c r="L5" s="16"/>
    </row>
    <row r="6" s="1" customFormat="1" ht="12" customHeight="1">
      <c r="B6" s="16"/>
      <c r="D6" s="146" t="s">
        <v>16</v>
      </c>
      <c r="L6" s="16"/>
    </row>
    <row r="7" s="1" customFormat="1" ht="16.5" customHeight="1">
      <c r="B7" s="16"/>
      <c r="E7" s="147" t="str">
        <f>'Rekapitulace stavby'!K6</f>
        <v>Oprava přejezdů v obvodu ST Karlovy Vary 2023-24</v>
      </c>
      <c r="F7" s="146"/>
      <c r="G7" s="146"/>
      <c r="H7" s="146"/>
      <c r="L7" s="16"/>
    </row>
    <row r="8" s="1" customFormat="1" ht="12" customHeight="1">
      <c r="B8" s="16"/>
      <c r="D8" s="146" t="s">
        <v>164</v>
      </c>
      <c r="L8" s="16"/>
    </row>
    <row r="9" s="2" customFormat="1" ht="16.5" customHeight="1">
      <c r="A9" s="34"/>
      <c r="B9" s="40"/>
      <c r="C9" s="34"/>
      <c r="D9" s="34"/>
      <c r="E9" s="147" t="s">
        <v>733</v>
      </c>
      <c r="F9" s="34"/>
      <c r="G9" s="34"/>
      <c r="H9" s="34"/>
      <c r="I9" s="34"/>
      <c r="J9" s="34"/>
      <c r="K9" s="34"/>
      <c r="L9" s="5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 ht="12" customHeight="1">
      <c r="A10" s="34"/>
      <c r="B10" s="40"/>
      <c r="C10" s="34"/>
      <c r="D10" s="146" t="s">
        <v>166</v>
      </c>
      <c r="E10" s="34"/>
      <c r="F10" s="34"/>
      <c r="G10" s="34"/>
      <c r="H10" s="34"/>
      <c r="I10" s="34"/>
      <c r="J10" s="34"/>
      <c r="K10" s="34"/>
      <c r="L10" s="5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6.5" customHeight="1">
      <c r="A11" s="34"/>
      <c r="B11" s="40"/>
      <c r="C11" s="34"/>
      <c r="D11" s="34"/>
      <c r="E11" s="148" t="s">
        <v>734</v>
      </c>
      <c r="F11" s="34"/>
      <c r="G11" s="34"/>
      <c r="H11" s="34"/>
      <c r="I11" s="34"/>
      <c r="J11" s="34"/>
      <c r="K11" s="34"/>
      <c r="L11" s="5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>
      <c r="A12" s="34"/>
      <c r="B12" s="40"/>
      <c r="C12" s="34"/>
      <c r="D12" s="34"/>
      <c r="E12" s="34"/>
      <c r="F12" s="34"/>
      <c r="G12" s="34"/>
      <c r="H12" s="34"/>
      <c r="I12" s="34"/>
      <c r="J12" s="34"/>
      <c r="K12" s="34"/>
      <c r="L12" s="5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2" customHeight="1">
      <c r="A13" s="34"/>
      <c r="B13" s="40"/>
      <c r="C13" s="34"/>
      <c r="D13" s="146" t="s">
        <v>18</v>
      </c>
      <c r="E13" s="34"/>
      <c r="F13" s="137" t="s">
        <v>1</v>
      </c>
      <c r="G13" s="34"/>
      <c r="H13" s="34"/>
      <c r="I13" s="146" t="s">
        <v>19</v>
      </c>
      <c r="J13" s="137" t="s">
        <v>1</v>
      </c>
      <c r="K13" s="34"/>
      <c r="L13" s="5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40"/>
      <c r="C14" s="34"/>
      <c r="D14" s="146" t="s">
        <v>20</v>
      </c>
      <c r="E14" s="34"/>
      <c r="F14" s="137" t="s">
        <v>21</v>
      </c>
      <c r="G14" s="34"/>
      <c r="H14" s="34"/>
      <c r="I14" s="146" t="s">
        <v>22</v>
      </c>
      <c r="J14" s="149" t="str">
        <f>'Rekapitulace stavby'!AN8</f>
        <v>1. 2. 2023</v>
      </c>
      <c r="K14" s="34"/>
      <c r="L14" s="5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0.8" customHeight="1">
      <c r="A15" s="34"/>
      <c r="B15" s="40"/>
      <c r="C15" s="34"/>
      <c r="D15" s="34"/>
      <c r="E15" s="34"/>
      <c r="F15" s="34"/>
      <c r="G15" s="34"/>
      <c r="H15" s="34"/>
      <c r="I15" s="34"/>
      <c r="J15" s="34"/>
      <c r="K15" s="34"/>
      <c r="L15" s="5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12" customHeight="1">
      <c r="A16" s="34"/>
      <c r="B16" s="40"/>
      <c r="C16" s="34"/>
      <c r="D16" s="146" t="s">
        <v>24</v>
      </c>
      <c r="E16" s="34"/>
      <c r="F16" s="34"/>
      <c r="G16" s="34"/>
      <c r="H16" s="34"/>
      <c r="I16" s="146" t="s">
        <v>25</v>
      </c>
      <c r="J16" s="137" t="s">
        <v>26</v>
      </c>
      <c r="K16" s="34"/>
      <c r="L16" s="5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8" customHeight="1">
      <c r="A17" s="34"/>
      <c r="B17" s="40"/>
      <c r="C17" s="34"/>
      <c r="D17" s="34"/>
      <c r="E17" s="137" t="s">
        <v>27</v>
      </c>
      <c r="F17" s="34"/>
      <c r="G17" s="34"/>
      <c r="H17" s="34"/>
      <c r="I17" s="146" t="s">
        <v>28</v>
      </c>
      <c r="J17" s="137" t="s">
        <v>29</v>
      </c>
      <c r="K17" s="34"/>
      <c r="L17" s="5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6.96" customHeight="1">
      <c r="A18" s="34"/>
      <c r="B18" s="40"/>
      <c r="C18" s="34"/>
      <c r="D18" s="34"/>
      <c r="E18" s="34"/>
      <c r="F18" s="34"/>
      <c r="G18" s="34"/>
      <c r="H18" s="34"/>
      <c r="I18" s="34"/>
      <c r="J18" s="34"/>
      <c r="K18" s="34"/>
      <c r="L18" s="5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12" customHeight="1">
      <c r="A19" s="34"/>
      <c r="B19" s="40"/>
      <c r="C19" s="34"/>
      <c r="D19" s="146" t="s">
        <v>30</v>
      </c>
      <c r="E19" s="34"/>
      <c r="F19" s="34"/>
      <c r="G19" s="34"/>
      <c r="H19" s="34"/>
      <c r="I19" s="146" t="s">
        <v>25</v>
      </c>
      <c r="J19" s="29" t="str">
        <f>'Rekapitulace stavby'!AN13</f>
        <v>Vyplň údaj</v>
      </c>
      <c r="K19" s="34"/>
      <c r="L19" s="5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8" customHeight="1">
      <c r="A20" s="34"/>
      <c r="B20" s="40"/>
      <c r="C20" s="34"/>
      <c r="D20" s="34"/>
      <c r="E20" s="29" t="str">
        <f>'Rekapitulace stavby'!E14</f>
        <v>Vyplň údaj</v>
      </c>
      <c r="F20" s="137"/>
      <c r="G20" s="137"/>
      <c r="H20" s="137"/>
      <c r="I20" s="146" t="s">
        <v>28</v>
      </c>
      <c r="J20" s="29" t="str">
        <f>'Rekapitulace stavby'!AN14</f>
        <v>Vyplň údaj</v>
      </c>
      <c r="K20" s="34"/>
      <c r="L20" s="5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6.96" customHeight="1">
      <c r="A21" s="34"/>
      <c r="B21" s="40"/>
      <c r="C21" s="34"/>
      <c r="D21" s="34"/>
      <c r="E21" s="34"/>
      <c r="F21" s="34"/>
      <c r="G21" s="34"/>
      <c r="H21" s="34"/>
      <c r="I21" s="34"/>
      <c r="J21" s="34"/>
      <c r="K21" s="34"/>
      <c r="L21" s="5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12" customHeight="1">
      <c r="A22" s="34"/>
      <c r="B22" s="40"/>
      <c r="C22" s="34"/>
      <c r="D22" s="146" t="s">
        <v>32</v>
      </c>
      <c r="E22" s="34"/>
      <c r="F22" s="34"/>
      <c r="G22" s="34"/>
      <c r="H22" s="34"/>
      <c r="I22" s="146" t="s">
        <v>25</v>
      </c>
      <c r="J22" s="137" t="str">
        <f>IF('Rekapitulace stavby'!AN16="","",'Rekapitulace stavby'!AN16)</f>
        <v/>
      </c>
      <c r="K22" s="34"/>
      <c r="L22" s="5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8" customHeight="1">
      <c r="A23" s="34"/>
      <c r="B23" s="40"/>
      <c r="C23" s="34"/>
      <c r="D23" s="34"/>
      <c r="E23" s="137" t="str">
        <f>IF('Rekapitulace stavby'!E17="","",'Rekapitulace stavby'!E17)</f>
        <v xml:space="preserve"> </v>
      </c>
      <c r="F23" s="34"/>
      <c r="G23" s="34"/>
      <c r="H23" s="34"/>
      <c r="I23" s="146" t="s">
        <v>28</v>
      </c>
      <c r="J23" s="137" t="str">
        <f>IF('Rekapitulace stavby'!AN17="","",'Rekapitulace stavby'!AN17)</f>
        <v/>
      </c>
      <c r="K23" s="34"/>
      <c r="L23" s="5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6.96" customHeight="1">
      <c r="A24" s="34"/>
      <c r="B24" s="40"/>
      <c r="C24" s="34"/>
      <c r="D24" s="34"/>
      <c r="E24" s="34"/>
      <c r="F24" s="34"/>
      <c r="G24" s="34"/>
      <c r="H24" s="34"/>
      <c r="I24" s="34"/>
      <c r="J24" s="34"/>
      <c r="K24" s="34"/>
      <c r="L24" s="5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12" customHeight="1">
      <c r="A25" s="34"/>
      <c r="B25" s="40"/>
      <c r="C25" s="34"/>
      <c r="D25" s="146" t="s">
        <v>35</v>
      </c>
      <c r="E25" s="34"/>
      <c r="F25" s="34"/>
      <c r="G25" s="34"/>
      <c r="H25" s="34"/>
      <c r="I25" s="146" t="s">
        <v>25</v>
      </c>
      <c r="J25" s="137" t="s">
        <v>1</v>
      </c>
      <c r="K25" s="34"/>
      <c r="L25" s="5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8" customHeight="1">
      <c r="A26" s="34"/>
      <c r="B26" s="40"/>
      <c r="C26" s="34"/>
      <c r="D26" s="34"/>
      <c r="E26" s="137" t="s">
        <v>36</v>
      </c>
      <c r="F26" s="34"/>
      <c r="G26" s="34"/>
      <c r="H26" s="34"/>
      <c r="I26" s="146" t="s">
        <v>28</v>
      </c>
      <c r="J26" s="137" t="s">
        <v>1</v>
      </c>
      <c r="K26" s="34"/>
      <c r="L26" s="5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2" customFormat="1" ht="6.96" customHeight="1">
      <c r="A27" s="34"/>
      <c r="B27" s="40"/>
      <c r="C27" s="34"/>
      <c r="D27" s="34"/>
      <c r="E27" s="34"/>
      <c r="F27" s="34"/>
      <c r="G27" s="34"/>
      <c r="H27" s="34"/>
      <c r="I27" s="34"/>
      <c r="J27" s="34"/>
      <c r="K27" s="34"/>
      <c r="L27" s="59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="2" customFormat="1" ht="12" customHeight="1">
      <c r="A28" s="34"/>
      <c r="B28" s="40"/>
      <c r="C28" s="34"/>
      <c r="D28" s="146" t="s">
        <v>37</v>
      </c>
      <c r="E28" s="34"/>
      <c r="F28" s="34"/>
      <c r="G28" s="34"/>
      <c r="H28" s="34"/>
      <c r="I28" s="34"/>
      <c r="J28" s="34"/>
      <c r="K28" s="34"/>
      <c r="L28" s="5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8" customFormat="1" ht="16.5" customHeight="1">
      <c r="A29" s="150"/>
      <c r="B29" s="151"/>
      <c r="C29" s="150"/>
      <c r="D29" s="150"/>
      <c r="E29" s="152" t="s">
        <v>1</v>
      </c>
      <c r="F29" s="152"/>
      <c r="G29" s="152"/>
      <c r="H29" s="152"/>
      <c r="I29" s="150"/>
      <c r="J29" s="150"/>
      <c r="K29" s="150"/>
      <c r="L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="2" customFormat="1" ht="6.96" customHeight="1">
      <c r="A30" s="34"/>
      <c r="B30" s="40"/>
      <c r="C30" s="34"/>
      <c r="D30" s="34"/>
      <c r="E30" s="34"/>
      <c r="F30" s="34"/>
      <c r="G30" s="34"/>
      <c r="H30" s="34"/>
      <c r="I30" s="34"/>
      <c r="J30" s="34"/>
      <c r="K30" s="34"/>
      <c r="L30" s="5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40"/>
      <c r="C31" s="34"/>
      <c r="D31" s="154"/>
      <c r="E31" s="154"/>
      <c r="F31" s="154"/>
      <c r="G31" s="154"/>
      <c r="H31" s="154"/>
      <c r="I31" s="154"/>
      <c r="J31" s="154"/>
      <c r="K31" s="154"/>
      <c r="L31" s="5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25.44" customHeight="1">
      <c r="A32" s="34"/>
      <c r="B32" s="40"/>
      <c r="C32" s="34"/>
      <c r="D32" s="155" t="s">
        <v>38</v>
      </c>
      <c r="E32" s="34"/>
      <c r="F32" s="34"/>
      <c r="G32" s="34"/>
      <c r="H32" s="34"/>
      <c r="I32" s="34"/>
      <c r="J32" s="156">
        <f>ROUND(J120, 2)</f>
        <v>0</v>
      </c>
      <c r="K32" s="34"/>
      <c r="L32" s="5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6.96" customHeight="1">
      <c r="A33" s="34"/>
      <c r="B33" s="40"/>
      <c r="C33" s="34"/>
      <c r="D33" s="154"/>
      <c r="E33" s="154"/>
      <c r="F33" s="154"/>
      <c r="G33" s="154"/>
      <c r="H33" s="154"/>
      <c r="I33" s="154"/>
      <c r="J33" s="154"/>
      <c r="K33" s="154"/>
      <c r="L33" s="5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40"/>
      <c r="C34" s="34"/>
      <c r="D34" s="34"/>
      <c r="E34" s="34"/>
      <c r="F34" s="157" t="s">
        <v>40</v>
      </c>
      <c r="G34" s="34"/>
      <c r="H34" s="34"/>
      <c r="I34" s="157" t="s">
        <v>39</v>
      </c>
      <c r="J34" s="157" t="s">
        <v>41</v>
      </c>
      <c r="K34" s="34"/>
      <c r="L34" s="5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="2" customFormat="1" ht="14.4" customHeight="1">
      <c r="A35" s="34"/>
      <c r="B35" s="40"/>
      <c r="C35" s="34"/>
      <c r="D35" s="158" t="s">
        <v>42</v>
      </c>
      <c r="E35" s="146" t="s">
        <v>43</v>
      </c>
      <c r="F35" s="159">
        <f>ROUND((SUM(BE120:BE201)),  2)</f>
        <v>0</v>
      </c>
      <c r="G35" s="34"/>
      <c r="H35" s="34"/>
      <c r="I35" s="160">
        <v>0.20999999999999999</v>
      </c>
      <c r="J35" s="159">
        <f>ROUND(((SUM(BE120:BE201))*I35),  2)</f>
        <v>0</v>
      </c>
      <c r="K35" s="34"/>
      <c r="L35" s="5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14.4" customHeight="1">
      <c r="A36" s="34"/>
      <c r="B36" s="40"/>
      <c r="C36" s="34"/>
      <c r="D36" s="34"/>
      <c r="E36" s="146" t="s">
        <v>44</v>
      </c>
      <c r="F36" s="159">
        <f>ROUND((SUM(BF120:BF201)),  2)</f>
        <v>0</v>
      </c>
      <c r="G36" s="34"/>
      <c r="H36" s="34"/>
      <c r="I36" s="160">
        <v>0.14999999999999999</v>
      </c>
      <c r="J36" s="159">
        <f>ROUND(((SUM(BF120:BF201))*I36),  2)</f>
        <v>0</v>
      </c>
      <c r="K36" s="34"/>
      <c r="L36" s="5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46" t="s">
        <v>45</v>
      </c>
      <c r="F37" s="159">
        <f>ROUND((SUM(BG120:BG201)),  2)</f>
        <v>0</v>
      </c>
      <c r="G37" s="34"/>
      <c r="H37" s="34"/>
      <c r="I37" s="160">
        <v>0.20999999999999999</v>
      </c>
      <c r="J37" s="159">
        <f>0</f>
        <v>0</v>
      </c>
      <c r="K37" s="34"/>
      <c r="L37" s="5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14.4" customHeight="1">
      <c r="A38" s="34"/>
      <c r="B38" s="40"/>
      <c r="C38" s="34"/>
      <c r="D38" s="34"/>
      <c r="E38" s="146" t="s">
        <v>46</v>
      </c>
      <c r="F38" s="159">
        <f>ROUND((SUM(BH120:BH201)),  2)</f>
        <v>0</v>
      </c>
      <c r="G38" s="34"/>
      <c r="H38" s="34"/>
      <c r="I38" s="160">
        <v>0.14999999999999999</v>
      </c>
      <c r="J38" s="159">
        <f>0</f>
        <v>0</v>
      </c>
      <c r="K38" s="34"/>
      <c r="L38" s="5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14.4" customHeight="1">
      <c r="A39" s="34"/>
      <c r="B39" s="40"/>
      <c r="C39" s="34"/>
      <c r="D39" s="34"/>
      <c r="E39" s="146" t="s">
        <v>47</v>
      </c>
      <c r="F39" s="159">
        <f>ROUND((SUM(BI120:BI201)),  2)</f>
        <v>0</v>
      </c>
      <c r="G39" s="34"/>
      <c r="H39" s="34"/>
      <c r="I39" s="160">
        <v>0</v>
      </c>
      <c r="J39" s="159">
        <f>0</f>
        <v>0</v>
      </c>
      <c r="K39" s="34"/>
      <c r="L39" s="5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6.96" customHeight="1">
      <c r="A40" s="34"/>
      <c r="B40" s="40"/>
      <c r="C40" s="34"/>
      <c r="D40" s="34"/>
      <c r="E40" s="34"/>
      <c r="F40" s="34"/>
      <c r="G40" s="34"/>
      <c r="H40" s="34"/>
      <c r="I40" s="34"/>
      <c r="J40" s="34"/>
      <c r="K40" s="34"/>
      <c r="L40" s="5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2" customFormat="1" ht="25.44" customHeight="1">
      <c r="A41" s="34"/>
      <c r="B41" s="40"/>
      <c r="C41" s="161"/>
      <c r="D41" s="162" t="s">
        <v>48</v>
      </c>
      <c r="E41" s="163"/>
      <c r="F41" s="163"/>
      <c r="G41" s="164" t="s">
        <v>49</v>
      </c>
      <c r="H41" s="165" t="s">
        <v>50</v>
      </c>
      <c r="I41" s="163"/>
      <c r="J41" s="166">
        <f>SUM(J32:J39)</f>
        <v>0</v>
      </c>
      <c r="K41" s="167"/>
      <c r="L41" s="59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="2" customFormat="1" ht="14.4" customHeight="1">
      <c r="A42" s="34"/>
      <c r="B42" s="40"/>
      <c r="C42" s="34"/>
      <c r="D42" s="34"/>
      <c r="E42" s="34"/>
      <c r="F42" s="34"/>
      <c r="G42" s="34"/>
      <c r="H42" s="34"/>
      <c r="I42" s="34"/>
      <c r="J42" s="34"/>
      <c r="K42" s="34"/>
      <c r="L42" s="59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="1" customFormat="1" ht="14.4" customHeight="1">
      <c r="B43" s="16"/>
      <c r="L43" s="16"/>
    </row>
    <row r="44" s="1" customFormat="1" ht="14.4" customHeight="1">
      <c r="B44" s="16"/>
      <c r="L44" s="16"/>
    </row>
    <row r="45" s="1" customFormat="1" ht="14.4" customHeight="1">
      <c r="B45" s="16"/>
      <c r="L45" s="16"/>
    </row>
    <row r="46" s="1" customFormat="1" ht="14.4" customHeight="1">
      <c r="B46" s="16"/>
      <c r="L46" s="16"/>
    </row>
    <row r="47" s="1" customFormat="1" ht="14.4" customHeight="1">
      <c r="B47" s="16"/>
      <c r="L47" s="16"/>
    </row>
    <row r="48" s="1" customFormat="1" ht="14.4" customHeight="1">
      <c r="B48" s="16"/>
      <c r="L48" s="16"/>
    </row>
    <row r="49" s="1" customFormat="1" ht="14.4" customHeight="1">
      <c r="B49" s="16"/>
      <c r="L49" s="16"/>
    </row>
    <row r="50" s="2" customFormat="1" ht="14.4" customHeight="1">
      <c r="B50" s="59"/>
      <c r="D50" s="168" t="s">
        <v>51</v>
      </c>
      <c r="E50" s="169"/>
      <c r="F50" s="169"/>
      <c r="G50" s="168" t="s">
        <v>52</v>
      </c>
      <c r="H50" s="169"/>
      <c r="I50" s="169"/>
      <c r="J50" s="169"/>
      <c r="K50" s="169"/>
      <c r="L50" s="59"/>
    </row>
    <row r="51">
      <c r="B51" s="16"/>
      <c r="L51" s="16"/>
    </row>
    <row r="52">
      <c r="B52" s="16"/>
      <c r="L52" s="16"/>
    </row>
    <row r="53">
      <c r="B53" s="16"/>
      <c r="L53" s="16"/>
    </row>
    <row r="54">
      <c r="B54" s="16"/>
      <c r="L54" s="16"/>
    </row>
    <row r="55">
      <c r="B55" s="16"/>
      <c r="L55" s="16"/>
    </row>
    <row r="56">
      <c r="B56" s="16"/>
      <c r="L56" s="16"/>
    </row>
    <row r="57">
      <c r="B57" s="16"/>
      <c r="L57" s="16"/>
    </row>
    <row r="58">
      <c r="B58" s="16"/>
      <c r="L58" s="16"/>
    </row>
    <row r="59">
      <c r="B59" s="16"/>
      <c r="L59" s="16"/>
    </row>
    <row r="60">
      <c r="B60" s="16"/>
      <c r="L60" s="16"/>
    </row>
    <row r="61" s="2" customFormat="1">
      <c r="A61" s="34"/>
      <c r="B61" s="40"/>
      <c r="C61" s="34"/>
      <c r="D61" s="170" t="s">
        <v>53</v>
      </c>
      <c r="E61" s="171"/>
      <c r="F61" s="172" t="s">
        <v>54</v>
      </c>
      <c r="G61" s="170" t="s">
        <v>53</v>
      </c>
      <c r="H61" s="171"/>
      <c r="I61" s="171"/>
      <c r="J61" s="173" t="s">
        <v>54</v>
      </c>
      <c r="K61" s="171"/>
      <c r="L61" s="59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6"/>
      <c r="L62" s="16"/>
    </row>
    <row r="63">
      <c r="B63" s="16"/>
      <c r="L63" s="16"/>
    </row>
    <row r="64">
      <c r="B64" s="16"/>
      <c r="L64" s="16"/>
    </row>
    <row r="65" s="2" customFormat="1">
      <c r="A65" s="34"/>
      <c r="B65" s="40"/>
      <c r="C65" s="34"/>
      <c r="D65" s="168" t="s">
        <v>55</v>
      </c>
      <c r="E65" s="174"/>
      <c r="F65" s="174"/>
      <c r="G65" s="168" t="s">
        <v>56</v>
      </c>
      <c r="H65" s="174"/>
      <c r="I65" s="174"/>
      <c r="J65" s="174"/>
      <c r="K65" s="174"/>
      <c r="L65" s="59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6"/>
      <c r="L66" s="16"/>
    </row>
    <row r="67">
      <c r="B67" s="16"/>
      <c r="L67" s="16"/>
    </row>
    <row r="68">
      <c r="B68" s="16"/>
      <c r="L68" s="16"/>
    </row>
    <row r="69">
      <c r="B69" s="16"/>
      <c r="L69" s="16"/>
    </row>
    <row r="70">
      <c r="B70" s="16"/>
      <c r="L70" s="16"/>
    </row>
    <row r="71">
      <c r="B71" s="16"/>
      <c r="L71" s="16"/>
    </row>
    <row r="72">
      <c r="B72" s="16"/>
      <c r="L72" s="16"/>
    </row>
    <row r="73">
      <c r="B73" s="16"/>
      <c r="L73" s="16"/>
    </row>
    <row r="74">
      <c r="B74" s="16"/>
      <c r="L74" s="16"/>
    </row>
    <row r="75">
      <c r="B75" s="16"/>
      <c r="L75" s="16"/>
    </row>
    <row r="76" s="2" customFormat="1">
      <c r="A76" s="34"/>
      <c r="B76" s="40"/>
      <c r="C76" s="34"/>
      <c r="D76" s="170" t="s">
        <v>53</v>
      </c>
      <c r="E76" s="171"/>
      <c r="F76" s="172" t="s">
        <v>54</v>
      </c>
      <c r="G76" s="170" t="s">
        <v>53</v>
      </c>
      <c r="H76" s="171"/>
      <c r="I76" s="171"/>
      <c r="J76" s="173" t="s">
        <v>54</v>
      </c>
      <c r="K76" s="171"/>
      <c r="L76" s="5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175"/>
      <c r="C77" s="176"/>
      <c r="D77" s="176"/>
      <c r="E77" s="176"/>
      <c r="F77" s="176"/>
      <c r="G77" s="176"/>
      <c r="H77" s="176"/>
      <c r="I77" s="176"/>
      <c r="J77" s="176"/>
      <c r="K77" s="176"/>
      <c r="L77" s="5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177"/>
      <c r="C81" s="178"/>
      <c r="D81" s="178"/>
      <c r="E81" s="178"/>
      <c r="F81" s="178"/>
      <c r="G81" s="178"/>
      <c r="H81" s="178"/>
      <c r="I81" s="178"/>
      <c r="J81" s="178"/>
      <c r="K81" s="178"/>
      <c r="L81" s="59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168</v>
      </c>
      <c r="D82" s="36"/>
      <c r="E82" s="36"/>
      <c r="F82" s="36"/>
      <c r="G82" s="36"/>
      <c r="H82" s="36"/>
      <c r="I82" s="36"/>
      <c r="J82" s="36"/>
      <c r="K82" s="36"/>
      <c r="L82" s="59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9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6"/>
      <c r="E84" s="36"/>
      <c r="F84" s="36"/>
      <c r="G84" s="36"/>
      <c r="H84" s="36"/>
      <c r="I84" s="36"/>
      <c r="J84" s="36"/>
      <c r="K84" s="36"/>
      <c r="L84" s="59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6"/>
      <c r="D85" s="36"/>
      <c r="E85" s="179" t="str">
        <f>E7</f>
        <v>Oprava přejezdů v obvodu ST Karlovy Vary 2023-24</v>
      </c>
      <c r="F85" s="28"/>
      <c r="G85" s="28"/>
      <c r="H85" s="28"/>
      <c r="I85" s="36"/>
      <c r="J85" s="36"/>
      <c r="K85" s="36"/>
      <c r="L85" s="59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1" customFormat="1" ht="12" customHeight="1">
      <c r="B86" s="17"/>
      <c r="C86" s="28" t="s">
        <v>164</v>
      </c>
      <c r="D86" s="18"/>
      <c r="E86" s="18"/>
      <c r="F86" s="18"/>
      <c r="G86" s="18"/>
      <c r="H86" s="18"/>
      <c r="I86" s="18"/>
      <c r="J86" s="18"/>
      <c r="K86" s="18"/>
      <c r="L86" s="16"/>
    </row>
    <row r="87" s="2" customFormat="1" ht="16.5" customHeight="1">
      <c r="A87" s="34"/>
      <c r="B87" s="35"/>
      <c r="C87" s="36"/>
      <c r="D87" s="36"/>
      <c r="E87" s="179" t="s">
        <v>733</v>
      </c>
      <c r="F87" s="36"/>
      <c r="G87" s="36"/>
      <c r="H87" s="36"/>
      <c r="I87" s="36"/>
      <c r="J87" s="36"/>
      <c r="K87" s="36"/>
      <c r="L87" s="59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12" customHeight="1">
      <c r="A88" s="34"/>
      <c r="B88" s="35"/>
      <c r="C88" s="28" t="s">
        <v>166</v>
      </c>
      <c r="D88" s="36"/>
      <c r="E88" s="36"/>
      <c r="F88" s="36"/>
      <c r="G88" s="36"/>
      <c r="H88" s="36"/>
      <c r="I88" s="36"/>
      <c r="J88" s="36"/>
      <c r="K88" s="36"/>
      <c r="L88" s="59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6.5" customHeight="1">
      <c r="A89" s="34"/>
      <c r="B89" s="35"/>
      <c r="C89" s="36"/>
      <c r="D89" s="36"/>
      <c r="E89" s="72" t="str">
        <f>E11</f>
        <v>A.5.1 - Práce na přejezdu</v>
      </c>
      <c r="F89" s="36"/>
      <c r="G89" s="36"/>
      <c r="H89" s="36"/>
      <c r="I89" s="36"/>
      <c r="J89" s="36"/>
      <c r="K89" s="36"/>
      <c r="L89" s="59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9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2" customHeight="1">
      <c r="A91" s="34"/>
      <c r="B91" s="35"/>
      <c r="C91" s="28" t="s">
        <v>20</v>
      </c>
      <c r="D91" s="36"/>
      <c r="E91" s="36"/>
      <c r="F91" s="23" t="str">
        <f>F14</f>
        <v>ST Karlovy Vary</v>
      </c>
      <c r="G91" s="36"/>
      <c r="H91" s="36"/>
      <c r="I91" s="28" t="s">
        <v>22</v>
      </c>
      <c r="J91" s="75" t="str">
        <f>IF(J14="","",J14)</f>
        <v>1. 2. 2023</v>
      </c>
      <c r="K91" s="36"/>
      <c r="L91" s="59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6.96" customHeight="1">
      <c r="A92" s="34"/>
      <c r="B92" s="35"/>
      <c r="C92" s="36"/>
      <c r="D92" s="36"/>
      <c r="E92" s="36"/>
      <c r="F92" s="36"/>
      <c r="G92" s="36"/>
      <c r="H92" s="36"/>
      <c r="I92" s="36"/>
      <c r="J92" s="36"/>
      <c r="K92" s="36"/>
      <c r="L92" s="59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5.15" customHeight="1">
      <c r="A93" s="34"/>
      <c r="B93" s="35"/>
      <c r="C93" s="28" t="s">
        <v>24</v>
      </c>
      <c r="D93" s="36"/>
      <c r="E93" s="36"/>
      <c r="F93" s="23" t="str">
        <f>E17</f>
        <v>Správa železnic,s.o.;OŘ ÚNL - ST Karlovy Vary</v>
      </c>
      <c r="G93" s="36"/>
      <c r="H93" s="36"/>
      <c r="I93" s="28" t="s">
        <v>32</v>
      </c>
      <c r="J93" s="32" t="str">
        <f>E23</f>
        <v xml:space="preserve"> </v>
      </c>
      <c r="K93" s="36"/>
      <c r="L93" s="59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15.15" customHeight="1">
      <c r="A94" s="34"/>
      <c r="B94" s="35"/>
      <c r="C94" s="28" t="s">
        <v>30</v>
      </c>
      <c r="D94" s="36"/>
      <c r="E94" s="36"/>
      <c r="F94" s="23" t="str">
        <f>IF(E20="","",E20)</f>
        <v>Vyplň údaj</v>
      </c>
      <c r="G94" s="36"/>
      <c r="H94" s="36"/>
      <c r="I94" s="28" t="s">
        <v>35</v>
      </c>
      <c r="J94" s="32" t="str">
        <f>E26</f>
        <v>Pavlína Liprtová</v>
      </c>
      <c r="K94" s="36"/>
      <c r="L94" s="59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9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9.28" customHeight="1">
      <c r="A96" s="34"/>
      <c r="B96" s="35"/>
      <c r="C96" s="180" t="s">
        <v>169</v>
      </c>
      <c r="D96" s="181"/>
      <c r="E96" s="181"/>
      <c r="F96" s="181"/>
      <c r="G96" s="181"/>
      <c r="H96" s="181"/>
      <c r="I96" s="181"/>
      <c r="J96" s="182" t="s">
        <v>170</v>
      </c>
      <c r="K96" s="181"/>
      <c r="L96" s="59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="2" customFormat="1" ht="10.32" customHeight="1">
      <c r="A97" s="34"/>
      <c r="B97" s="35"/>
      <c r="C97" s="36"/>
      <c r="D97" s="36"/>
      <c r="E97" s="36"/>
      <c r="F97" s="36"/>
      <c r="G97" s="36"/>
      <c r="H97" s="36"/>
      <c r="I97" s="36"/>
      <c r="J97" s="36"/>
      <c r="K97" s="36"/>
      <c r="L97" s="59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="2" customFormat="1" ht="22.8" customHeight="1">
      <c r="A98" s="34"/>
      <c r="B98" s="35"/>
      <c r="C98" s="183" t="s">
        <v>171</v>
      </c>
      <c r="D98" s="36"/>
      <c r="E98" s="36"/>
      <c r="F98" s="36"/>
      <c r="G98" s="36"/>
      <c r="H98" s="36"/>
      <c r="I98" s="36"/>
      <c r="J98" s="106">
        <f>J120</f>
        <v>0</v>
      </c>
      <c r="K98" s="36"/>
      <c r="L98" s="59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3" t="s">
        <v>172</v>
      </c>
    </row>
    <row r="99" s="2" customFormat="1" ht="21.84" customHeight="1">
      <c r="A99" s="34"/>
      <c r="B99" s="35"/>
      <c r="C99" s="36"/>
      <c r="D99" s="36"/>
      <c r="E99" s="36"/>
      <c r="F99" s="36"/>
      <c r="G99" s="36"/>
      <c r="H99" s="36"/>
      <c r="I99" s="36"/>
      <c r="J99" s="36"/>
      <c r="K99" s="36"/>
      <c r="L99" s="59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="2" customFormat="1" ht="6.96" customHeight="1">
      <c r="A100" s="34"/>
      <c r="B100" s="62"/>
      <c r="C100" s="63"/>
      <c r="D100" s="63"/>
      <c r="E100" s="63"/>
      <c r="F100" s="63"/>
      <c r="G100" s="63"/>
      <c r="H100" s="63"/>
      <c r="I100" s="63"/>
      <c r="J100" s="63"/>
      <c r="K100" s="63"/>
      <c r="L100" s="59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4" s="2" customFormat="1" ht="6.96" customHeight="1">
      <c r="A104" s="34"/>
      <c r="B104" s="64"/>
      <c r="C104" s="65"/>
      <c r="D104" s="65"/>
      <c r="E104" s="65"/>
      <c r="F104" s="65"/>
      <c r="G104" s="65"/>
      <c r="H104" s="65"/>
      <c r="I104" s="65"/>
      <c r="J104" s="65"/>
      <c r="K104" s="65"/>
      <c r="L104" s="59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="2" customFormat="1" ht="24.96" customHeight="1">
      <c r="A105" s="34"/>
      <c r="B105" s="35"/>
      <c r="C105" s="19" t="s">
        <v>173</v>
      </c>
      <c r="D105" s="36"/>
      <c r="E105" s="36"/>
      <c r="F105" s="36"/>
      <c r="G105" s="36"/>
      <c r="H105" s="36"/>
      <c r="I105" s="36"/>
      <c r="J105" s="36"/>
      <c r="K105" s="36"/>
      <c r="L105" s="59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="2" customFormat="1" ht="6.96" customHeight="1">
      <c r="A106" s="34"/>
      <c r="B106" s="35"/>
      <c r="C106" s="36"/>
      <c r="D106" s="36"/>
      <c r="E106" s="36"/>
      <c r="F106" s="36"/>
      <c r="G106" s="36"/>
      <c r="H106" s="36"/>
      <c r="I106" s="36"/>
      <c r="J106" s="36"/>
      <c r="K106" s="36"/>
      <c r="L106" s="59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12" customHeight="1">
      <c r="A107" s="34"/>
      <c r="B107" s="35"/>
      <c r="C107" s="28" t="s">
        <v>16</v>
      </c>
      <c r="D107" s="36"/>
      <c r="E107" s="36"/>
      <c r="F107" s="36"/>
      <c r="G107" s="36"/>
      <c r="H107" s="36"/>
      <c r="I107" s="36"/>
      <c r="J107" s="36"/>
      <c r="K107" s="36"/>
      <c r="L107" s="59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16.5" customHeight="1">
      <c r="A108" s="34"/>
      <c r="B108" s="35"/>
      <c r="C108" s="36"/>
      <c r="D108" s="36"/>
      <c r="E108" s="179" t="str">
        <f>E7</f>
        <v>Oprava přejezdů v obvodu ST Karlovy Vary 2023-24</v>
      </c>
      <c r="F108" s="28"/>
      <c r="G108" s="28"/>
      <c r="H108" s="28"/>
      <c r="I108" s="36"/>
      <c r="J108" s="36"/>
      <c r="K108" s="36"/>
      <c r="L108" s="59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1" customFormat="1" ht="12" customHeight="1">
      <c r="B109" s="17"/>
      <c r="C109" s="28" t="s">
        <v>164</v>
      </c>
      <c r="D109" s="18"/>
      <c r="E109" s="18"/>
      <c r="F109" s="18"/>
      <c r="G109" s="18"/>
      <c r="H109" s="18"/>
      <c r="I109" s="18"/>
      <c r="J109" s="18"/>
      <c r="K109" s="18"/>
      <c r="L109" s="16"/>
    </row>
    <row r="110" s="2" customFormat="1" ht="16.5" customHeight="1">
      <c r="A110" s="34"/>
      <c r="B110" s="35"/>
      <c r="C110" s="36"/>
      <c r="D110" s="36"/>
      <c r="E110" s="179" t="s">
        <v>733</v>
      </c>
      <c r="F110" s="36"/>
      <c r="G110" s="36"/>
      <c r="H110" s="36"/>
      <c r="I110" s="36"/>
      <c r="J110" s="36"/>
      <c r="K110" s="36"/>
      <c r="L110" s="59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2" customHeight="1">
      <c r="A111" s="34"/>
      <c r="B111" s="35"/>
      <c r="C111" s="28" t="s">
        <v>166</v>
      </c>
      <c r="D111" s="36"/>
      <c r="E111" s="36"/>
      <c r="F111" s="36"/>
      <c r="G111" s="36"/>
      <c r="H111" s="36"/>
      <c r="I111" s="36"/>
      <c r="J111" s="36"/>
      <c r="K111" s="36"/>
      <c r="L111" s="59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6.5" customHeight="1">
      <c r="A112" s="34"/>
      <c r="B112" s="35"/>
      <c r="C112" s="36"/>
      <c r="D112" s="36"/>
      <c r="E112" s="72" t="str">
        <f>E11</f>
        <v>A.5.1 - Práce na přejezdu</v>
      </c>
      <c r="F112" s="36"/>
      <c r="G112" s="36"/>
      <c r="H112" s="36"/>
      <c r="I112" s="36"/>
      <c r="J112" s="36"/>
      <c r="K112" s="36"/>
      <c r="L112" s="59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6.96" customHeight="1">
      <c r="A113" s="34"/>
      <c r="B113" s="35"/>
      <c r="C113" s="36"/>
      <c r="D113" s="36"/>
      <c r="E113" s="36"/>
      <c r="F113" s="36"/>
      <c r="G113" s="36"/>
      <c r="H113" s="36"/>
      <c r="I113" s="36"/>
      <c r="J113" s="36"/>
      <c r="K113" s="36"/>
      <c r="L113" s="59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2" customHeight="1">
      <c r="A114" s="34"/>
      <c r="B114" s="35"/>
      <c r="C114" s="28" t="s">
        <v>20</v>
      </c>
      <c r="D114" s="36"/>
      <c r="E114" s="36"/>
      <c r="F114" s="23" t="str">
        <f>F14</f>
        <v>ST Karlovy Vary</v>
      </c>
      <c r="G114" s="36"/>
      <c r="H114" s="36"/>
      <c r="I114" s="28" t="s">
        <v>22</v>
      </c>
      <c r="J114" s="75" t="str">
        <f>IF(J14="","",J14)</f>
        <v>1. 2. 2023</v>
      </c>
      <c r="K114" s="36"/>
      <c r="L114" s="59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6.96" customHeight="1">
      <c r="A115" s="34"/>
      <c r="B115" s="35"/>
      <c r="C115" s="36"/>
      <c r="D115" s="36"/>
      <c r="E115" s="36"/>
      <c r="F115" s="36"/>
      <c r="G115" s="36"/>
      <c r="H115" s="36"/>
      <c r="I115" s="36"/>
      <c r="J115" s="36"/>
      <c r="K115" s="36"/>
      <c r="L115" s="59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5.15" customHeight="1">
      <c r="A116" s="34"/>
      <c r="B116" s="35"/>
      <c r="C116" s="28" t="s">
        <v>24</v>
      </c>
      <c r="D116" s="36"/>
      <c r="E116" s="36"/>
      <c r="F116" s="23" t="str">
        <f>E17</f>
        <v>Správa železnic,s.o.;OŘ ÚNL - ST Karlovy Vary</v>
      </c>
      <c r="G116" s="36"/>
      <c r="H116" s="36"/>
      <c r="I116" s="28" t="s">
        <v>32</v>
      </c>
      <c r="J116" s="32" t="str">
        <f>E23</f>
        <v xml:space="preserve"> </v>
      </c>
      <c r="K116" s="36"/>
      <c r="L116" s="59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5.15" customHeight="1">
      <c r="A117" s="34"/>
      <c r="B117" s="35"/>
      <c r="C117" s="28" t="s">
        <v>30</v>
      </c>
      <c r="D117" s="36"/>
      <c r="E117" s="36"/>
      <c r="F117" s="23" t="str">
        <f>IF(E20="","",E20)</f>
        <v>Vyplň údaj</v>
      </c>
      <c r="G117" s="36"/>
      <c r="H117" s="36"/>
      <c r="I117" s="28" t="s">
        <v>35</v>
      </c>
      <c r="J117" s="32" t="str">
        <f>E26</f>
        <v>Pavlína Liprtová</v>
      </c>
      <c r="K117" s="36"/>
      <c r="L117" s="59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0.32" customHeight="1">
      <c r="A118" s="34"/>
      <c r="B118" s="35"/>
      <c r="C118" s="36"/>
      <c r="D118" s="36"/>
      <c r="E118" s="36"/>
      <c r="F118" s="36"/>
      <c r="G118" s="36"/>
      <c r="H118" s="36"/>
      <c r="I118" s="36"/>
      <c r="J118" s="36"/>
      <c r="K118" s="36"/>
      <c r="L118" s="59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9" customFormat="1" ht="29.28" customHeight="1">
      <c r="A119" s="184"/>
      <c r="B119" s="185"/>
      <c r="C119" s="186" t="s">
        <v>174</v>
      </c>
      <c r="D119" s="187" t="s">
        <v>63</v>
      </c>
      <c r="E119" s="187" t="s">
        <v>59</v>
      </c>
      <c r="F119" s="187" t="s">
        <v>60</v>
      </c>
      <c r="G119" s="187" t="s">
        <v>175</v>
      </c>
      <c r="H119" s="187" t="s">
        <v>176</v>
      </c>
      <c r="I119" s="187" t="s">
        <v>177</v>
      </c>
      <c r="J119" s="187" t="s">
        <v>170</v>
      </c>
      <c r="K119" s="188" t="s">
        <v>178</v>
      </c>
      <c r="L119" s="189"/>
      <c r="M119" s="96" t="s">
        <v>1</v>
      </c>
      <c r="N119" s="97" t="s">
        <v>42</v>
      </c>
      <c r="O119" s="97" t="s">
        <v>179</v>
      </c>
      <c r="P119" s="97" t="s">
        <v>180</v>
      </c>
      <c r="Q119" s="97" t="s">
        <v>181</v>
      </c>
      <c r="R119" s="97" t="s">
        <v>182</v>
      </c>
      <c r="S119" s="97" t="s">
        <v>183</v>
      </c>
      <c r="T119" s="98" t="s">
        <v>184</v>
      </c>
      <c r="U119" s="184"/>
      <c r="V119" s="184"/>
      <c r="W119" s="184"/>
      <c r="X119" s="184"/>
      <c r="Y119" s="184"/>
      <c r="Z119" s="184"/>
      <c r="AA119" s="184"/>
      <c r="AB119" s="184"/>
      <c r="AC119" s="184"/>
      <c r="AD119" s="184"/>
      <c r="AE119" s="184"/>
    </row>
    <row r="120" s="2" customFormat="1" ht="22.8" customHeight="1">
      <c r="A120" s="34"/>
      <c r="B120" s="35"/>
      <c r="C120" s="103" t="s">
        <v>185</v>
      </c>
      <c r="D120" s="36"/>
      <c r="E120" s="36"/>
      <c r="F120" s="36"/>
      <c r="G120" s="36"/>
      <c r="H120" s="36"/>
      <c r="I120" s="36"/>
      <c r="J120" s="190">
        <f>BK120</f>
        <v>0</v>
      </c>
      <c r="K120" s="36"/>
      <c r="L120" s="40"/>
      <c r="M120" s="99"/>
      <c r="N120" s="191"/>
      <c r="O120" s="100"/>
      <c r="P120" s="192">
        <f>SUM(P121:P201)</f>
        <v>0</v>
      </c>
      <c r="Q120" s="100"/>
      <c r="R120" s="192">
        <f>SUM(R121:R201)</f>
        <v>272.05113999999998</v>
      </c>
      <c r="S120" s="100"/>
      <c r="T120" s="193">
        <f>SUM(T121:T201)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3" t="s">
        <v>77</v>
      </c>
      <c r="AU120" s="13" t="s">
        <v>172</v>
      </c>
      <c r="BK120" s="194">
        <f>SUM(BK121:BK201)</f>
        <v>0</v>
      </c>
    </row>
    <row r="121" s="2" customFormat="1" ht="37.8" customHeight="1">
      <c r="A121" s="34"/>
      <c r="B121" s="35"/>
      <c r="C121" s="195" t="s">
        <v>85</v>
      </c>
      <c r="D121" s="195" t="s">
        <v>186</v>
      </c>
      <c r="E121" s="196" t="s">
        <v>187</v>
      </c>
      <c r="F121" s="197" t="s">
        <v>188</v>
      </c>
      <c r="G121" s="198" t="s">
        <v>189</v>
      </c>
      <c r="H121" s="199">
        <v>27.199999999999999</v>
      </c>
      <c r="I121" s="200"/>
      <c r="J121" s="201">
        <f>ROUND(I121*H121,2)</f>
        <v>0</v>
      </c>
      <c r="K121" s="197" t="s">
        <v>190</v>
      </c>
      <c r="L121" s="40"/>
      <c r="M121" s="202" t="s">
        <v>1</v>
      </c>
      <c r="N121" s="203" t="s">
        <v>43</v>
      </c>
      <c r="O121" s="87"/>
      <c r="P121" s="204">
        <f>O121*H121</f>
        <v>0</v>
      </c>
      <c r="Q121" s="204">
        <v>0</v>
      </c>
      <c r="R121" s="204">
        <f>Q121*H121</f>
        <v>0</v>
      </c>
      <c r="S121" s="204">
        <v>0</v>
      </c>
      <c r="T121" s="205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206" t="s">
        <v>191</v>
      </c>
      <c r="AT121" s="206" t="s">
        <v>186</v>
      </c>
      <c r="AU121" s="206" t="s">
        <v>78</v>
      </c>
      <c r="AY121" s="13" t="s">
        <v>192</v>
      </c>
      <c r="BE121" s="207">
        <f>IF(N121="základní",J121,0)</f>
        <v>0</v>
      </c>
      <c r="BF121" s="207">
        <f>IF(N121="snížená",J121,0)</f>
        <v>0</v>
      </c>
      <c r="BG121" s="207">
        <f>IF(N121="zákl. přenesená",J121,0)</f>
        <v>0</v>
      </c>
      <c r="BH121" s="207">
        <f>IF(N121="sníž. přenesená",J121,0)</f>
        <v>0</v>
      </c>
      <c r="BI121" s="207">
        <f>IF(N121="nulová",J121,0)</f>
        <v>0</v>
      </c>
      <c r="BJ121" s="13" t="s">
        <v>85</v>
      </c>
      <c r="BK121" s="207">
        <f>ROUND(I121*H121,2)</f>
        <v>0</v>
      </c>
      <c r="BL121" s="13" t="s">
        <v>191</v>
      </c>
      <c r="BM121" s="206" t="s">
        <v>735</v>
      </c>
    </row>
    <row r="122" s="10" customFormat="1">
      <c r="A122" s="10"/>
      <c r="B122" s="208"/>
      <c r="C122" s="209"/>
      <c r="D122" s="210" t="s">
        <v>194</v>
      </c>
      <c r="E122" s="211" t="s">
        <v>1</v>
      </c>
      <c r="F122" s="212" t="s">
        <v>736</v>
      </c>
      <c r="G122" s="209"/>
      <c r="H122" s="213">
        <v>27.199999999999999</v>
      </c>
      <c r="I122" s="214"/>
      <c r="J122" s="209"/>
      <c r="K122" s="209"/>
      <c r="L122" s="215"/>
      <c r="M122" s="216"/>
      <c r="N122" s="217"/>
      <c r="O122" s="217"/>
      <c r="P122" s="217"/>
      <c r="Q122" s="217"/>
      <c r="R122" s="217"/>
      <c r="S122" s="217"/>
      <c r="T122" s="218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  <c r="AT122" s="219" t="s">
        <v>194</v>
      </c>
      <c r="AU122" s="219" t="s">
        <v>78</v>
      </c>
      <c r="AV122" s="10" t="s">
        <v>87</v>
      </c>
      <c r="AW122" s="10" t="s">
        <v>34</v>
      </c>
      <c r="AX122" s="10" t="s">
        <v>85</v>
      </c>
      <c r="AY122" s="219" t="s">
        <v>192</v>
      </c>
    </row>
    <row r="123" s="2" customFormat="1" ht="55.5" customHeight="1">
      <c r="A123" s="34"/>
      <c r="B123" s="35"/>
      <c r="C123" s="195" t="s">
        <v>87</v>
      </c>
      <c r="D123" s="195" t="s">
        <v>186</v>
      </c>
      <c r="E123" s="196" t="s">
        <v>196</v>
      </c>
      <c r="F123" s="197" t="s">
        <v>197</v>
      </c>
      <c r="G123" s="198" t="s">
        <v>198</v>
      </c>
      <c r="H123" s="199">
        <v>55.079999999999998</v>
      </c>
      <c r="I123" s="200"/>
      <c r="J123" s="201">
        <f>ROUND(I123*H123,2)</f>
        <v>0</v>
      </c>
      <c r="K123" s="197" t="s">
        <v>190</v>
      </c>
      <c r="L123" s="40"/>
      <c r="M123" s="202" t="s">
        <v>1</v>
      </c>
      <c r="N123" s="203" t="s">
        <v>43</v>
      </c>
      <c r="O123" s="87"/>
      <c r="P123" s="204">
        <f>O123*H123</f>
        <v>0</v>
      </c>
      <c r="Q123" s="204">
        <v>0</v>
      </c>
      <c r="R123" s="204">
        <f>Q123*H123</f>
        <v>0</v>
      </c>
      <c r="S123" s="204">
        <v>0</v>
      </c>
      <c r="T123" s="205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206" t="s">
        <v>191</v>
      </c>
      <c r="AT123" s="206" t="s">
        <v>186</v>
      </c>
      <c r="AU123" s="206" t="s">
        <v>78</v>
      </c>
      <c r="AY123" s="13" t="s">
        <v>192</v>
      </c>
      <c r="BE123" s="207">
        <f>IF(N123="základní",J123,0)</f>
        <v>0</v>
      </c>
      <c r="BF123" s="207">
        <f>IF(N123="snížená",J123,0)</f>
        <v>0</v>
      </c>
      <c r="BG123" s="207">
        <f>IF(N123="zákl. přenesená",J123,0)</f>
        <v>0</v>
      </c>
      <c r="BH123" s="207">
        <f>IF(N123="sníž. přenesená",J123,0)</f>
        <v>0</v>
      </c>
      <c r="BI123" s="207">
        <f>IF(N123="nulová",J123,0)</f>
        <v>0</v>
      </c>
      <c r="BJ123" s="13" t="s">
        <v>85</v>
      </c>
      <c r="BK123" s="207">
        <f>ROUND(I123*H123,2)</f>
        <v>0</v>
      </c>
      <c r="BL123" s="13" t="s">
        <v>191</v>
      </c>
      <c r="BM123" s="206" t="s">
        <v>737</v>
      </c>
    </row>
    <row r="124" s="10" customFormat="1">
      <c r="A124" s="10"/>
      <c r="B124" s="208"/>
      <c r="C124" s="209"/>
      <c r="D124" s="210" t="s">
        <v>194</v>
      </c>
      <c r="E124" s="211" t="s">
        <v>1</v>
      </c>
      <c r="F124" s="212" t="s">
        <v>738</v>
      </c>
      <c r="G124" s="209"/>
      <c r="H124" s="213">
        <v>28.559999999999999</v>
      </c>
      <c r="I124" s="214"/>
      <c r="J124" s="209"/>
      <c r="K124" s="209"/>
      <c r="L124" s="215"/>
      <c r="M124" s="216"/>
      <c r="N124" s="217"/>
      <c r="O124" s="217"/>
      <c r="P124" s="217"/>
      <c r="Q124" s="217"/>
      <c r="R124" s="217"/>
      <c r="S124" s="217"/>
      <c r="T124" s="218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  <c r="AT124" s="219" t="s">
        <v>194</v>
      </c>
      <c r="AU124" s="219" t="s">
        <v>78</v>
      </c>
      <c r="AV124" s="10" t="s">
        <v>87</v>
      </c>
      <c r="AW124" s="10" t="s">
        <v>34</v>
      </c>
      <c r="AX124" s="10" t="s">
        <v>78</v>
      </c>
      <c r="AY124" s="219" t="s">
        <v>192</v>
      </c>
    </row>
    <row r="125" s="10" customFormat="1">
      <c r="A125" s="10"/>
      <c r="B125" s="208"/>
      <c r="C125" s="209"/>
      <c r="D125" s="210" t="s">
        <v>194</v>
      </c>
      <c r="E125" s="211" t="s">
        <v>1</v>
      </c>
      <c r="F125" s="212" t="s">
        <v>739</v>
      </c>
      <c r="G125" s="209"/>
      <c r="H125" s="213">
        <v>18.600000000000001</v>
      </c>
      <c r="I125" s="214"/>
      <c r="J125" s="209"/>
      <c r="K125" s="209"/>
      <c r="L125" s="215"/>
      <c r="M125" s="216"/>
      <c r="N125" s="217"/>
      <c r="O125" s="217"/>
      <c r="P125" s="217"/>
      <c r="Q125" s="217"/>
      <c r="R125" s="217"/>
      <c r="S125" s="217"/>
      <c r="T125" s="218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  <c r="AT125" s="219" t="s">
        <v>194</v>
      </c>
      <c r="AU125" s="219" t="s">
        <v>78</v>
      </c>
      <c r="AV125" s="10" t="s">
        <v>87</v>
      </c>
      <c r="AW125" s="10" t="s">
        <v>34</v>
      </c>
      <c r="AX125" s="10" t="s">
        <v>78</v>
      </c>
      <c r="AY125" s="219" t="s">
        <v>192</v>
      </c>
    </row>
    <row r="126" s="10" customFormat="1">
      <c r="A126" s="10"/>
      <c r="B126" s="208"/>
      <c r="C126" s="209"/>
      <c r="D126" s="210" t="s">
        <v>194</v>
      </c>
      <c r="E126" s="211" t="s">
        <v>1</v>
      </c>
      <c r="F126" s="212" t="s">
        <v>740</v>
      </c>
      <c r="G126" s="209"/>
      <c r="H126" s="213">
        <v>7.9199999999999999</v>
      </c>
      <c r="I126" s="214"/>
      <c r="J126" s="209"/>
      <c r="K126" s="209"/>
      <c r="L126" s="215"/>
      <c r="M126" s="216"/>
      <c r="N126" s="217"/>
      <c r="O126" s="217"/>
      <c r="P126" s="217"/>
      <c r="Q126" s="217"/>
      <c r="R126" s="217"/>
      <c r="S126" s="217"/>
      <c r="T126" s="218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  <c r="AT126" s="219" t="s">
        <v>194</v>
      </c>
      <c r="AU126" s="219" t="s">
        <v>78</v>
      </c>
      <c r="AV126" s="10" t="s">
        <v>87</v>
      </c>
      <c r="AW126" s="10" t="s">
        <v>34</v>
      </c>
      <c r="AX126" s="10" t="s">
        <v>78</v>
      </c>
      <c r="AY126" s="219" t="s">
        <v>192</v>
      </c>
    </row>
    <row r="127" s="11" customFormat="1">
      <c r="A127" s="11"/>
      <c r="B127" s="242"/>
      <c r="C127" s="243"/>
      <c r="D127" s="210" t="s">
        <v>194</v>
      </c>
      <c r="E127" s="244" t="s">
        <v>1</v>
      </c>
      <c r="F127" s="245" t="s">
        <v>431</v>
      </c>
      <c r="G127" s="243"/>
      <c r="H127" s="246">
        <v>55.079999999999998</v>
      </c>
      <c r="I127" s="247"/>
      <c r="J127" s="243"/>
      <c r="K127" s="243"/>
      <c r="L127" s="248"/>
      <c r="M127" s="249"/>
      <c r="N127" s="250"/>
      <c r="O127" s="250"/>
      <c r="P127" s="250"/>
      <c r="Q127" s="250"/>
      <c r="R127" s="250"/>
      <c r="S127" s="250"/>
      <c r="T127" s="251"/>
      <c r="U127" s="11"/>
      <c r="V127" s="11"/>
      <c r="W127" s="11"/>
      <c r="X127" s="11"/>
      <c r="Y127" s="11"/>
      <c r="Z127" s="11"/>
      <c r="AA127" s="11"/>
      <c r="AB127" s="11"/>
      <c r="AC127" s="11"/>
      <c r="AD127" s="11"/>
      <c r="AE127" s="11"/>
      <c r="AT127" s="252" t="s">
        <v>194</v>
      </c>
      <c r="AU127" s="252" t="s">
        <v>78</v>
      </c>
      <c r="AV127" s="11" t="s">
        <v>191</v>
      </c>
      <c r="AW127" s="11" t="s">
        <v>34</v>
      </c>
      <c r="AX127" s="11" t="s">
        <v>85</v>
      </c>
      <c r="AY127" s="252" t="s">
        <v>192</v>
      </c>
    </row>
    <row r="128" s="2" customFormat="1" ht="76.35" customHeight="1">
      <c r="A128" s="34"/>
      <c r="B128" s="35"/>
      <c r="C128" s="195" t="s">
        <v>201</v>
      </c>
      <c r="D128" s="195" t="s">
        <v>186</v>
      </c>
      <c r="E128" s="196" t="s">
        <v>202</v>
      </c>
      <c r="F128" s="197" t="s">
        <v>203</v>
      </c>
      <c r="G128" s="198" t="s">
        <v>204</v>
      </c>
      <c r="H128" s="199">
        <v>131.25</v>
      </c>
      <c r="I128" s="200"/>
      <c r="J128" s="201">
        <f>ROUND(I128*H128,2)</f>
        <v>0</v>
      </c>
      <c r="K128" s="197" t="s">
        <v>190</v>
      </c>
      <c r="L128" s="40"/>
      <c r="M128" s="202" t="s">
        <v>1</v>
      </c>
      <c r="N128" s="203" t="s">
        <v>43</v>
      </c>
      <c r="O128" s="87"/>
      <c r="P128" s="204">
        <f>O128*H128</f>
        <v>0</v>
      </c>
      <c r="Q128" s="204">
        <v>0</v>
      </c>
      <c r="R128" s="204">
        <f>Q128*H128</f>
        <v>0</v>
      </c>
      <c r="S128" s="204">
        <v>0</v>
      </c>
      <c r="T128" s="205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206" t="s">
        <v>191</v>
      </c>
      <c r="AT128" s="206" t="s">
        <v>186</v>
      </c>
      <c r="AU128" s="206" t="s">
        <v>78</v>
      </c>
      <c r="AY128" s="13" t="s">
        <v>192</v>
      </c>
      <c r="BE128" s="207">
        <f>IF(N128="základní",J128,0)</f>
        <v>0</v>
      </c>
      <c r="BF128" s="207">
        <f>IF(N128="snížená",J128,0)</f>
        <v>0</v>
      </c>
      <c r="BG128" s="207">
        <f>IF(N128="zákl. přenesená",J128,0)</f>
        <v>0</v>
      </c>
      <c r="BH128" s="207">
        <f>IF(N128="sníž. přenesená",J128,0)</f>
        <v>0</v>
      </c>
      <c r="BI128" s="207">
        <f>IF(N128="nulová",J128,0)</f>
        <v>0</v>
      </c>
      <c r="BJ128" s="13" t="s">
        <v>85</v>
      </c>
      <c r="BK128" s="207">
        <f>ROUND(I128*H128,2)</f>
        <v>0</v>
      </c>
      <c r="BL128" s="13" t="s">
        <v>191</v>
      </c>
      <c r="BM128" s="206" t="s">
        <v>741</v>
      </c>
    </row>
    <row r="129" s="10" customFormat="1">
      <c r="A129" s="10"/>
      <c r="B129" s="208"/>
      <c r="C129" s="209"/>
      <c r="D129" s="210" t="s">
        <v>194</v>
      </c>
      <c r="E129" s="211" t="s">
        <v>1</v>
      </c>
      <c r="F129" s="212" t="s">
        <v>742</v>
      </c>
      <c r="G129" s="209"/>
      <c r="H129" s="213">
        <v>131.25</v>
      </c>
      <c r="I129" s="214"/>
      <c r="J129" s="209"/>
      <c r="K129" s="209"/>
      <c r="L129" s="215"/>
      <c r="M129" s="216"/>
      <c r="N129" s="217"/>
      <c r="O129" s="217"/>
      <c r="P129" s="217"/>
      <c r="Q129" s="217"/>
      <c r="R129" s="217"/>
      <c r="S129" s="217"/>
      <c r="T129" s="218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  <c r="AT129" s="219" t="s">
        <v>194</v>
      </c>
      <c r="AU129" s="219" t="s">
        <v>78</v>
      </c>
      <c r="AV129" s="10" t="s">
        <v>87</v>
      </c>
      <c r="AW129" s="10" t="s">
        <v>34</v>
      </c>
      <c r="AX129" s="10" t="s">
        <v>85</v>
      </c>
      <c r="AY129" s="219" t="s">
        <v>192</v>
      </c>
    </row>
    <row r="130" s="2" customFormat="1" ht="76.35" customHeight="1">
      <c r="A130" s="34"/>
      <c r="B130" s="35"/>
      <c r="C130" s="195" t="s">
        <v>191</v>
      </c>
      <c r="D130" s="195" t="s">
        <v>186</v>
      </c>
      <c r="E130" s="196" t="s">
        <v>207</v>
      </c>
      <c r="F130" s="197" t="s">
        <v>208</v>
      </c>
      <c r="G130" s="198" t="s">
        <v>204</v>
      </c>
      <c r="H130" s="199">
        <v>131.25</v>
      </c>
      <c r="I130" s="200"/>
      <c r="J130" s="201">
        <f>ROUND(I130*H130,2)</f>
        <v>0</v>
      </c>
      <c r="K130" s="197" t="s">
        <v>190</v>
      </c>
      <c r="L130" s="40"/>
      <c r="M130" s="202" t="s">
        <v>1</v>
      </c>
      <c r="N130" s="203" t="s">
        <v>43</v>
      </c>
      <c r="O130" s="87"/>
      <c r="P130" s="204">
        <f>O130*H130</f>
        <v>0</v>
      </c>
      <c r="Q130" s="204">
        <v>0</v>
      </c>
      <c r="R130" s="204">
        <f>Q130*H130</f>
        <v>0</v>
      </c>
      <c r="S130" s="204">
        <v>0</v>
      </c>
      <c r="T130" s="205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206" t="s">
        <v>191</v>
      </c>
      <c r="AT130" s="206" t="s">
        <v>186</v>
      </c>
      <c r="AU130" s="206" t="s">
        <v>78</v>
      </c>
      <c r="AY130" s="13" t="s">
        <v>192</v>
      </c>
      <c r="BE130" s="207">
        <f>IF(N130="základní",J130,0)</f>
        <v>0</v>
      </c>
      <c r="BF130" s="207">
        <f>IF(N130="snížená",J130,0)</f>
        <v>0</v>
      </c>
      <c r="BG130" s="207">
        <f>IF(N130="zákl. přenesená",J130,0)</f>
        <v>0</v>
      </c>
      <c r="BH130" s="207">
        <f>IF(N130="sníž. přenesená",J130,0)</f>
        <v>0</v>
      </c>
      <c r="BI130" s="207">
        <f>IF(N130="nulová",J130,0)</f>
        <v>0</v>
      </c>
      <c r="BJ130" s="13" t="s">
        <v>85</v>
      </c>
      <c r="BK130" s="207">
        <f>ROUND(I130*H130,2)</f>
        <v>0</v>
      </c>
      <c r="BL130" s="13" t="s">
        <v>191</v>
      </c>
      <c r="BM130" s="206" t="s">
        <v>743</v>
      </c>
    </row>
    <row r="131" s="2" customFormat="1" ht="78" customHeight="1">
      <c r="A131" s="34"/>
      <c r="B131" s="35"/>
      <c r="C131" s="195" t="s">
        <v>210</v>
      </c>
      <c r="D131" s="195" t="s">
        <v>186</v>
      </c>
      <c r="E131" s="196" t="s">
        <v>667</v>
      </c>
      <c r="F131" s="197" t="s">
        <v>668</v>
      </c>
      <c r="G131" s="198" t="s">
        <v>189</v>
      </c>
      <c r="H131" s="199">
        <v>7</v>
      </c>
      <c r="I131" s="200"/>
      <c r="J131" s="201">
        <f>ROUND(I131*H131,2)</f>
        <v>0</v>
      </c>
      <c r="K131" s="197" t="s">
        <v>190</v>
      </c>
      <c r="L131" s="40"/>
      <c r="M131" s="202" t="s">
        <v>1</v>
      </c>
      <c r="N131" s="203" t="s">
        <v>43</v>
      </c>
      <c r="O131" s="87"/>
      <c r="P131" s="204">
        <f>O131*H131</f>
        <v>0</v>
      </c>
      <c r="Q131" s="204">
        <v>0</v>
      </c>
      <c r="R131" s="204">
        <f>Q131*H131</f>
        <v>0</v>
      </c>
      <c r="S131" s="204">
        <v>0</v>
      </c>
      <c r="T131" s="205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206" t="s">
        <v>191</v>
      </c>
      <c r="AT131" s="206" t="s">
        <v>186</v>
      </c>
      <c r="AU131" s="206" t="s">
        <v>78</v>
      </c>
      <c r="AY131" s="13" t="s">
        <v>192</v>
      </c>
      <c r="BE131" s="207">
        <f>IF(N131="základní",J131,0)</f>
        <v>0</v>
      </c>
      <c r="BF131" s="207">
        <f>IF(N131="snížená",J131,0)</f>
        <v>0</v>
      </c>
      <c r="BG131" s="207">
        <f>IF(N131="zákl. přenesená",J131,0)</f>
        <v>0</v>
      </c>
      <c r="BH131" s="207">
        <f>IF(N131="sníž. přenesená",J131,0)</f>
        <v>0</v>
      </c>
      <c r="BI131" s="207">
        <f>IF(N131="nulová",J131,0)</f>
        <v>0</v>
      </c>
      <c r="BJ131" s="13" t="s">
        <v>85</v>
      </c>
      <c r="BK131" s="207">
        <f>ROUND(I131*H131,2)</f>
        <v>0</v>
      </c>
      <c r="BL131" s="13" t="s">
        <v>191</v>
      </c>
      <c r="BM131" s="206" t="s">
        <v>744</v>
      </c>
    </row>
    <row r="132" s="2" customFormat="1" ht="49.05" customHeight="1">
      <c r="A132" s="34"/>
      <c r="B132" s="35"/>
      <c r="C132" s="195" t="s">
        <v>215</v>
      </c>
      <c r="D132" s="195" t="s">
        <v>186</v>
      </c>
      <c r="E132" s="196" t="s">
        <v>221</v>
      </c>
      <c r="F132" s="197" t="s">
        <v>222</v>
      </c>
      <c r="G132" s="198" t="s">
        <v>218</v>
      </c>
      <c r="H132" s="199">
        <v>4</v>
      </c>
      <c r="I132" s="200"/>
      <c r="J132" s="201">
        <f>ROUND(I132*H132,2)</f>
        <v>0</v>
      </c>
      <c r="K132" s="197" t="s">
        <v>190</v>
      </c>
      <c r="L132" s="40"/>
      <c r="M132" s="202" t="s">
        <v>1</v>
      </c>
      <c r="N132" s="203" t="s">
        <v>43</v>
      </c>
      <c r="O132" s="87"/>
      <c r="P132" s="204">
        <f>O132*H132</f>
        <v>0</v>
      </c>
      <c r="Q132" s="204">
        <v>0</v>
      </c>
      <c r="R132" s="204">
        <f>Q132*H132</f>
        <v>0</v>
      </c>
      <c r="S132" s="204">
        <v>0</v>
      </c>
      <c r="T132" s="205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206" t="s">
        <v>191</v>
      </c>
      <c r="AT132" s="206" t="s">
        <v>186</v>
      </c>
      <c r="AU132" s="206" t="s">
        <v>78</v>
      </c>
      <c r="AY132" s="13" t="s">
        <v>192</v>
      </c>
      <c r="BE132" s="207">
        <f>IF(N132="základní",J132,0)</f>
        <v>0</v>
      </c>
      <c r="BF132" s="207">
        <f>IF(N132="snížená",J132,0)</f>
        <v>0</v>
      </c>
      <c r="BG132" s="207">
        <f>IF(N132="zákl. přenesená",J132,0)</f>
        <v>0</v>
      </c>
      <c r="BH132" s="207">
        <f>IF(N132="sníž. přenesená",J132,0)</f>
        <v>0</v>
      </c>
      <c r="BI132" s="207">
        <f>IF(N132="nulová",J132,0)</f>
        <v>0</v>
      </c>
      <c r="BJ132" s="13" t="s">
        <v>85</v>
      </c>
      <c r="BK132" s="207">
        <f>ROUND(I132*H132,2)</f>
        <v>0</v>
      </c>
      <c r="BL132" s="13" t="s">
        <v>191</v>
      </c>
      <c r="BM132" s="206" t="s">
        <v>745</v>
      </c>
    </row>
    <row r="133" s="2" customFormat="1" ht="90" customHeight="1">
      <c r="A133" s="34"/>
      <c r="B133" s="35"/>
      <c r="C133" s="195" t="s">
        <v>220</v>
      </c>
      <c r="D133" s="195" t="s">
        <v>186</v>
      </c>
      <c r="E133" s="196" t="s">
        <v>410</v>
      </c>
      <c r="F133" s="197" t="s">
        <v>411</v>
      </c>
      <c r="G133" s="198" t="s">
        <v>227</v>
      </c>
      <c r="H133" s="199">
        <v>0.074999999999999997</v>
      </c>
      <c r="I133" s="200"/>
      <c r="J133" s="201">
        <f>ROUND(I133*H133,2)</f>
        <v>0</v>
      </c>
      <c r="K133" s="197" t="s">
        <v>190</v>
      </c>
      <c r="L133" s="40"/>
      <c r="M133" s="202" t="s">
        <v>1</v>
      </c>
      <c r="N133" s="203" t="s">
        <v>43</v>
      </c>
      <c r="O133" s="87"/>
      <c r="P133" s="204">
        <f>O133*H133</f>
        <v>0</v>
      </c>
      <c r="Q133" s="204">
        <v>0</v>
      </c>
      <c r="R133" s="204">
        <f>Q133*H133</f>
        <v>0</v>
      </c>
      <c r="S133" s="204">
        <v>0</v>
      </c>
      <c r="T133" s="205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206" t="s">
        <v>191</v>
      </c>
      <c r="AT133" s="206" t="s">
        <v>186</v>
      </c>
      <c r="AU133" s="206" t="s">
        <v>78</v>
      </c>
      <c r="AY133" s="13" t="s">
        <v>192</v>
      </c>
      <c r="BE133" s="207">
        <f>IF(N133="základní",J133,0)</f>
        <v>0</v>
      </c>
      <c r="BF133" s="207">
        <f>IF(N133="snížená",J133,0)</f>
        <v>0</v>
      </c>
      <c r="BG133" s="207">
        <f>IF(N133="zákl. přenesená",J133,0)</f>
        <v>0</v>
      </c>
      <c r="BH133" s="207">
        <f>IF(N133="sníž. přenesená",J133,0)</f>
        <v>0</v>
      </c>
      <c r="BI133" s="207">
        <f>IF(N133="nulová",J133,0)</f>
        <v>0</v>
      </c>
      <c r="BJ133" s="13" t="s">
        <v>85</v>
      </c>
      <c r="BK133" s="207">
        <f>ROUND(I133*H133,2)</f>
        <v>0</v>
      </c>
      <c r="BL133" s="13" t="s">
        <v>191</v>
      </c>
      <c r="BM133" s="206" t="s">
        <v>746</v>
      </c>
    </row>
    <row r="134" s="10" customFormat="1">
      <c r="A134" s="10"/>
      <c r="B134" s="208"/>
      <c r="C134" s="209"/>
      <c r="D134" s="210" t="s">
        <v>194</v>
      </c>
      <c r="E134" s="211" t="s">
        <v>1</v>
      </c>
      <c r="F134" s="212" t="s">
        <v>747</v>
      </c>
      <c r="G134" s="209"/>
      <c r="H134" s="213">
        <v>0.074999999999999997</v>
      </c>
      <c r="I134" s="214"/>
      <c r="J134" s="209"/>
      <c r="K134" s="209"/>
      <c r="L134" s="215"/>
      <c r="M134" s="216"/>
      <c r="N134" s="217"/>
      <c r="O134" s="217"/>
      <c r="P134" s="217"/>
      <c r="Q134" s="217"/>
      <c r="R134" s="217"/>
      <c r="S134" s="217"/>
      <c r="T134" s="218"/>
      <c r="U134" s="10"/>
      <c r="V134" s="10"/>
      <c r="W134" s="10"/>
      <c r="X134" s="10"/>
      <c r="Y134" s="10"/>
      <c r="Z134" s="10"/>
      <c r="AA134" s="10"/>
      <c r="AB134" s="10"/>
      <c r="AC134" s="10"/>
      <c r="AD134" s="10"/>
      <c r="AE134" s="10"/>
      <c r="AT134" s="219" t="s">
        <v>194</v>
      </c>
      <c r="AU134" s="219" t="s">
        <v>78</v>
      </c>
      <c r="AV134" s="10" t="s">
        <v>87</v>
      </c>
      <c r="AW134" s="10" t="s">
        <v>34</v>
      </c>
      <c r="AX134" s="10" t="s">
        <v>85</v>
      </c>
      <c r="AY134" s="219" t="s">
        <v>192</v>
      </c>
    </row>
    <row r="135" s="2" customFormat="1" ht="76.35" customHeight="1">
      <c r="A135" s="34"/>
      <c r="B135" s="35"/>
      <c r="C135" s="195" t="s">
        <v>224</v>
      </c>
      <c r="D135" s="195" t="s">
        <v>186</v>
      </c>
      <c r="E135" s="196" t="s">
        <v>413</v>
      </c>
      <c r="F135" s="197" t="s">
        <v>414</v>
      </c>
      <c r="G135" s="198" t="s">
        <v>227</v>
      </c>
      <c r="H135" s="199">
        <v>0.074999999999999997</v>
      </c>
      <c r="I135" s="200"/>
      <c r="J135" s="201">
        <f>ROUND(I135*H135,2)</f>
        <v>0</v>
      </c>
      <c r="K135" s="197" t="s">
        <v>190</v>
      </c>
      <c r="L135" s="40"/>
      <c r="M135" s="202" t="s">
        <v>1</v>
      </c>
      <c r="N135" s="203" t="s">
        <v>43</v>
      </c>
      <c r="O135" s="87"/>
      <c r="P135" s="204">
        <f>O135*H135</f>
        <v>0</v>
      </c>
      <c r="Q135" s="204">
        <v>0</v>
      </c>
      <c r="R135" s="204">
        <f>Q135*H135</f>
        <v>0</v>
      </c>
      <c r="S135" s="204">
        <v>0</v>
      </c>
      <c r="T135" s="205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206" t="s">
        <v>191</v>
      </c>
      <c r="AT135" s="206" t="s">
        <v>186</v>
      </c>
      <c r="AU135" s="206" t="s">
        <v>78</v>
      </c>
      <c r="AY135" s="13" t="s">
        <v>192</v>
      </c>
      <c r="BE135" s="207">
        <f>IF(N135="základní",J135,0)</f>
        <v>0</v>
      </c>
      <c r="BF135" s="207">
        <f>IF(N135="snížená",J135,0)</f>
        <v>0</v>
      </c>
      <c r="BG135" s="207">
        <f>IF(N135="zákl. přenesená",J135,0)</f>
        <v>0</v>
      </c>
      <c r="BH135" s="207">
        <f>IF(N135="sníž. přenesená",J135,0)</f>
        <v>0</v>
      </c>
      <c r="BI135" s="207">
        <f>IF(N135="nulová",J135,0)</f>
        <v>0</v>
      </c>
      <c r="BJ135" s="13" t="s">
        <v>85</v>
      </c>
      <c r="BK135" s="207">
        <f>ROUND(I135*H135,2)</f>
        <v>0</v>
      </c>
      <c r="BL135" s="13" t="s">
        <v>191</v>
      </c>
      <c r="BM135" s="206" t="s">
        <v>748</v>
      </c>
    </row>
    <row r="136" s="10" customFormat="1">
      <c r="A136" s="10"/>
      <c r="B136" s="208"/>
      <c r="C136" s="209"/>
      <c r="D136" s="210" t="s">
        <v>194</v>
      </c>
      <c r="E136" s="211" t="s">
        <v>1</v>
      </c>
      <c r="F136" s="212" t="s">
        <v>747</v>
      </c>
      <c r="G136" s="209"/>
      <c r="H136" s="213">
        <v>0.074999999999999997</v>
      </c>
      <c r="I136" s="214"/>
      <c r="J136" s="209"/>
      <c r="K136" s="209"/>
      <c r="L136" s="215"/>
      <c r="M136" s="216"/>
      <c r="N136" s="217"/>
      <c r="O136" s="217"/>
      <c r="P136" s="217"/>
      <c r="Q136" s="217"/>
      <c r="R136" s="217"/>
      <c r="S136" s="217"/>
      <c r="T136" s="218"/>
      <c r="U136" s="10"/>
      <c r="V136" s="10"/>
      <c r="W136" s="10"/>
      <c r="X136" s="10"/>
      <c r="Y136" s="10"/>
      <c r="Z136" s="10"/>
      <c r="AA136" s="10"/>
      <c r="AB136" s="10"/>
      <c r="AC136" s="10"/>
      <c r="AD136" s="10"/>
      <c r="AE136" s="10"/>
      <c r="AT136" s="219" t="s">
        <v>194</v>
      </c>
      <c r="AU136" s="219" t="s">
        <v>78</v>
      </c>
      <c r="AV136" s="10" t="s">
        <v>87</v>
      </c>
      <c r="AW136" s="10" t="s">
        <v>34</v>
      </c>
      <c r="AX136" s="10" t="s">
        <v>85</v>
      </c>
      <c r="AY136" s="219" t="s">
        <v>192</v>
      </c>
    </row>
    <row r="137" s="2" customFormat="1" ht="55.5" customHeight="1">
      <c r="A137" s="34"/>
      <c r="B137" s="35"/>
      <c r="C137" s="195" t="s">
        <v>230</v>
      </c>
      <c r="D137" s="195" t="s">
        <v>186</v>
      </c>
      <c r="E137" s="196" t="s">
        <v>550</v>
      </c>
      <c r="F137" s="197" t="s">
        <v>551</v>
      </c>
      <c r="G137" s="198" t="s">
        <v>189</v>
      </c>
      <c r="H137" s="199">
        <v>16</v>
      </c>
      <c r="I137" s="200"/>
      <c r="J137" s="201">
        <f>ROUND(I137*H137,2)</f>
        <v>0</v>
      </c>
      <c r="K137" s="197" t="s">
        <v>190</v>
      </c>
      <c r="L137" s="40"/>
      <c r="M137" s="202" t="s">
        <v>1</v>
      </c>
      <c r="N137" s="203" t="s">
        <v>43</v>
      </c>
      <c r="O137" s="87"/>
      <c r="P137" s="204">
        <f>O137*H137</f>
        <v>0</v>
      </c>
      <c r="Q137" s="204">
        <v>0</v>
      </c>
      <c r="R137" s="204">
        <f>Q137*H137</f>
        <v>0</v>
      </c>
      <c r="S137" s="204">
        <v>0</v>
      </c>
      <c r="T137" s="205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206" t="s">
        <v>191</v>
      </c>
      <c r="AT137" s="206" t="s">
        <v>186</v>
      </c>
      <c r="AU137" s="206" t="s">
        <v>78</v>
      </c>
      <c r="AY137" s="13" t="s">
        <v>192</v>
      </c>
      <c r="BE137" s="207">
        <f>IF(N137="základní",J137,0)</f>
        <v>0</v>
      </c>
      <c r="BF137" s="207">
        <f>IF(N137="snížená",J137,0)</f>
        <v>0</v>
      </c>
      <c r="BG137" s="207">
        <f>IF(N137="zákl. přenesená",J137,0)</f>
        <v>0</v>
      </c>
      <c r="BH137" s="207">
        <f>IF(N137="sníž. přenesená",J137,0)</f>
        <v>0</v>
      </c>
      <c r="BI137" s="207">
        <f>IF(N137="nulová",J137,0)</f>
        <v>0</v>
      </c>
      <c r="BJ137" s="13" t="s">
        <v>85</v>
      </c>
      <c r="BK137" s="207">
        <f>ROUND(I137*H137,2)</f>
        <v>0</v>
      </c>
      <c r="BL137" s="13" t="s">
        <v>191</v>
      </c>
      <c r="BM137" s="206" t="s">
        <v>749</v>
      </c>
    </row>
    <row r="138" s="10" customFormat="1">
      <c r="A138" s="10"/>
      <c r="B138" s="208"/>
      <c r="C138" s="209"/>
      <c r="D138" s="210" t="s">
        <v>194</v>
      </c>
      <c r="E138" s="211" t="s">
        <v>1</v>
      </c>
      <c r="F138" s="212" t="s">
        <v>750</v>
      </c>
      <c r="G138" s="209"/>
      <c r="H138" s="213">
        <v>16</v>
      </c>
      <c r="I138" s="214"/>
      <c r="J138" s="209"/>
      <c r="K138" s="209"/>
      <c r="L138" s="215"/>
      <c r="M138" s="216"/>
      <c r="N138" s="217"/>
      <c r="O138" s="217"/>
      <c r="P138" s="217"/>
      <c r="Q138" s="217"/>
      <c r="R138" s="217"/>
      <c r="S138" s="217"/>
      <c r="T138" s="218"/>
      <c r="U138" s="10"/>
      <c r="V138" s="10"/>
      <c r="W138" s="10"/>
      <c r="X138" s="10"/>
      <c r="Y138" s="10"/>
      <c r="Z138" s="10"/>
      <c r="AA138" s="10"/>
      <c r="AB138" s="10"/>
      <c r="AC138" s="10"/>
      <c r="AD138" s="10"/>
      <c r="AE138" s="10"/>
      <c r="AT138" s="219" t="s">
        <v>194</v>
      </c>
      <c r="AU138" s="219" t="s">
        <v>78</v>
      </c>
      <c r="AV138" s="10" t="s">
        <v>87</v>
      </c>
      <c r="AW138" s="10" t="s">
        <v>34</v>
      </c>
      <c r="AX138" s="10" t="s">
        <v>85</v>
      </c>
      <c r="AY138" s="219" t="s">
        <v>192</v>
      </c>
    </row>
    <row r="139" s="2" customFormat="1" ht="114.9" customHeight="1">
      <c r="A139" s="34"/>
      <c r="B139" s="35"/>
      <c r="C139" s="195" t="s">
        <v>234</v>
      </c>
      <c r="D139" s="195" t="s">
        <v>186</v>
      </c>
      <c r="E139" s="196" t="s">
        <v>416</v>
      </c>
      <c r="F139" s="197" t="s">
        <v>417</v>
      </c>
      <c r="G139" s="198" t="s">
        <v>244</v>
      </c>
      <c r="H139" s="199">
        <v>4</v>
      </c>
      <c r="I139" s="200"/>
      <c r="J139" s="201">
        <f>ROUND(I139*H139,2)</f>
        <v>0</v>
      </c>
      <c r="K139" s="197" t="s">
        <v>190</v>
      </c>
      <c r="L139" s="40"/>
      <c r="M139" s="202" t="s">
        <v>1</v>
      </c>
      <c r="N139" s="203" t="s">
        <v>43</v>
      </c>
      <c r="O139" s="87"/>
      <c r="P139" s="204">
        <f>O139*H139</f>
        <v>0</v>
      </c>
      <c r="Q139" s="204">
        <v>0</v>
      </c>
      <c r="R139" s="204">
        <f>Q139*H139</f>
        <v>0</v>
      </c>
      <c r="S139" s="204">
        <v>0</v>
      </c>
      <c r="T139" s="205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206" t="s">
        <v>191</v>
      </c>
      <c r="AT139" s="206" t="s">
        <v>186</v>
      </c>
      <c r="AU139" s="206" t="s">
        <v>78</v>
      </c>
      <c r="AY139" s="13" t="s">
        <v>192</v>
      </c>
      <c r="BE139" s="207">
        <f>IF(N139="základní",J139,0)</f>
        <v>0</v>
      </c>
      <c r="BF139" s="207">
        <f>IF(N139="snížená",J139,0)</f>
        <v>0</v>
      </c>
      <c r="BG139" s="207">
        <f>IF(N139="zákl. přenesená",J139,0)</f>
        <v>0</v>
      </c>
      <c r="BH139" s="207">
        <f>IF(N139="sníž. přenesená",J139,0)</f>
        <v>0</v>
      </c>
      <c r="BI139" s="207">
        <f>IF(N139="nulová",J139,0)</f>
        <v>0</v>
      </c>
      <c r="BJ139" s="13" t="s">
        <v>85</v>
      </c>
      <c r="BK139" s="207">
        <f>ROUND(I139*H139,2)</f>
        <v>0</v>
      </c>
      <c r="BL139" s="13" t="s">
        <v>191</v>
      </c>
      <c r="BM139" s="206" t="s">
        <v>751</v>
      </c>
    </row>
    <row r="140" s="2" customFormat="1" ht="128.55" customHeight="1">
      <c r="A140" s="34"/>
      <c r="B140" s="35"/>
      <c r="C140" s="195" t="s">
        <v>241</v>
      </c>
      <c r="D140" s="195" t="s">
        <v>186</v>
      </c>
      <c r="E140" s="196" t="s">
        <v>752</v>
      </c>
      <c r="F140" s="197" t="s">
        <v>753</v>
      </c>
      <c r="G140" s="198" t="s">
        <v>227</v>
      </c>
      <c r="H140" s="199">
        <v>0.25</v>
      </c>
      <c r="I140" s="200"/>
      <c r="J140" s="201">
        <f>ROUND(I140*H140,2)</f>
        <v>0</v>
      </c>
      <c r="K140" s="197" t="s">
        <v>190</v>
      </c>
      <c r="L140" s="40"/>
      <c r="M140" s="202" t="s">
        <v>1</v>
      </c>
      <c r="N140" s="203" t="s">
        <v>43</v>
      </c>
      <c r="O140" s="87"/>
      <c r="P140" s="204">
        <f>O140*H140</f>
        <v>0</v>
      </c>
      <c r="Q140" s="204">
        <v>0</v>
      </c>
      <c r="R140" s="204">
        <f>Q140*H140</f>
        <v>0</v>
      </c>
      <c r="S140" s="204">
        <v>0</v>
      </c>
      <c r="T140" s="205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206" t="s">
        <v>191</v>
      </c>
      <c r="AT140" s="206" t="s">
        <v>186</v>
      </c>
      <c r="AU140" s="206" t="s">
        <v>78</v>
      </c>
      <c r="AY140" s="13" t="s">
        <v>192</v>
      </c>
      <c r="BE140" s="207">
        <f>IF(N140="základní",J140,0)</f>
        <v>0</v>
      </c>
      <c r="BF140" s="207">
        <f>IF(N140="snížená",J140,0)</f>
        <v>0</v>
      </c>
      <c r="BG140" s="207">
        <f>IF(N140="zákl. přenesená",J140,0)</f>
        <v>0</v>
      </c>
      <c r="BH140" s="207">
        <f>IF(N140="sníž. přenesená",J140,0)</f>
        <v>0</v>
      </c>
      <c r="BI140" s="207">
        <f>IF(N140="nulová",J140,0)</f>
        <v>0</v>
      </c>
      <c r="BJ140" s="13" t="s">
        <v>85</v>
      </c>
      <c r="BK140" s="207">
        <f>ROUND(I140*H140,2)</f>
        <v>0</v>
      </c>
      <c r="BL140" s="13" t="s">
        <v>191</v>
      </c>
      <c r="BM140" s="206" t="s">
        <v>754</v>
      </c>
    </row>
    <row r="141" s="2" customFormat="1">
      <c r="A141" s="34"/>
      <c r="B141" s="35"/>
      <c r="C141" s="36"/>
      <c r="D141" s="210" t="s">
        <v>238</v>
      </c>
      <c r="E141" s="36"/>
      <c r="F141" s="220" t="s">
        <v>278</v>
      </c>
      <c r="G141" s="36"/>
      <c r="H141" s="36"/>
      <c r="I141" s="221"/>
      <c r="J141" s="36"/>
      <c r="K141" s="36"/>
      <c r="L141" s="40"/>
      <c r="M141" s="222"/>
      <c r="N141" s="223"/>
      <c r="O141" s="87"/>
      <c r="P141" s="87"/>
      <c r="Q141" s="87"/>
      <c r="R141" s="87"/>
      <c r="S141" s="87"/>
      <c r="T141" s="88"/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T141" s="13" t="s">
        <v>238</v>
      </c>
      <c r="AU141" s="13" t="s">
        <v>78</v>
      </c>
    </row>
    <row r="142" s="2" customFormat="1" ht="128.55" customHeight="1">
      <c r="A142" s="34"/>
      <c r="B142" s="35"/>
      <c r="C142" s="195" t="s">
        <v>246</v>
      </c>
      <c r="D142" s="195" t="s">
        <v>186</v>
      </c>
      <c r="E142" s="196" t="s">
        <v>280</v>
      </c>
      <c r="F142" s="197" t="s">
        <v>281</v>
      </c>
      <c r="G142" s="198" t="s">
        <v>189</v>
      </c>
      <c r="H142" s="199">
        <v>96.400000000000006</v>
      </c>
      <c r="I142" s="200"/>
      <c r="J142" s="201">
        <f>ROUND(I142*H142,2)</f>
        <v>0</v>
      </c>
      <c r="K142" s="197" t="s">
        <v>190</v>
      </c>
      <c r="L142" s="40"/>
      <c r="M142" s="202" t="s">
        <v>1</v>
      </c>
      <c r="N142" s="203" t="s">
        <v>43</v>
      </c>
      <c r="O142" s="87"/>
      <c r="P142" s="204">
        <f>O142*H142</f>
        <v>0</v>
      </c>
      <c r="Q142" s="204">
        <v>0</v>
      </c>
      <c r="R142" s="204">
        <f>Q142*H142</f>
        <v>0</v>
      </c>
      <c r="S142" s="204">
        <v>0</v>
      </c>
      <c r="T142" s="205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206" t="s">
        <v>191</v>
      </c>
      <c r="AT142" s="206" t="s">
        <v>186</v>
      </c>
      <c r="AU142" s="206" t="s">
        <v>78</v>
      </c>
      <c r="AY142" s="13" t="s">
        <v>192</v>
      </c>
      <c r="BE142" s="207">
        <f>IF(N142="základní",J142,0)</f>
        <v>0</v>
      </c>
      <c r="BF142" s="207">
        <f>IF(N142="snížená",J142,0)</f>
        <v>0</v>
      </c>
      <c r="BG142" s="207">
        <f>IF(N142="zákl. přenesená",J142,0)</f>
        <v>0</v>
      </c>
      <c r="BH142" s="207">
        <f>IF(N142="sníž. přenesená",J142,0)</f>
        <v>0</v>
      </c>
      <c r="BI142" s="207">
        <f>IF(N142="nulová",J142,0)</f>
        <v>0</v>
      </c>
      <c r="BJ142" s="13" t="s">
        <v>85</v>
      </c>
      <c r="BK142" s="207">
        <f>ROUND(I142*H142,2)</f>
        <v>0</v>
      </c>
      <c r="BL142" s="13" t="s">
        <v>191</v>
      </c>
      <c r="BM142" s="206" t="s">
        <v>755</v>
      </c>
    </row>
    <row r="143" s="2" customFormat="1">
      <c r="A143" s="34"/>
      <c r="B143" s="35"/>
      <c r="C143" s="36"/>
      <c r="D143" s="210" t="s">
        <v>238</v>
      </c>
      <c r="E143" s="36"/>
      <c r="F143" s="220" t="s">
        <v>756</v>
      </c>
      <c r="G143" s="36"/>
      <c r="H143" s="36"/>
      <c r="I143" s="221"/>
      <c r="J143" s="36"/>
      <c r="K143" s="36"/>
      <c r="L143" s="40"/>
      <c r="M143" s="222"/>
      <c r="N143" s="223"/>
      <c r="O143" s="87"/>
      <c r="P143" s="87"/>
      <c r="Q143" s="87"/>
      <c r="R143" s="87"/>
      <c r="S143" s="87"/>
      <c r="T143" s="88"/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T143" s="13" t="s">
        <v>238</v>
      </c>
      <c r="AU143" s="13" t="s">
        <v>78</v>
      </c>
    </row>
    <row r="144" s="10" customFormat="1">
      <c r="A144" s="10"/>
      <c r="B144" s="208"/>
      <c r="C144" s="209"/>
      <c r="D144" s="210" t="s">
        <v>194</v>
      </c>
      <c r="E144" s="211" t="s">
        <v>1</v>
      </c>
      <c r="F144" s="212" t="s">
        <v>757</v>
      </c>
      <c r="G144" s="209"/>
      <c r="H144" s="213">
        <v>96.400000000000006</v>
      </c>
      <c r="I144" s="214"/>
      <c r="J144" s="209"/>
      <c r="K144" s="209"/>
      <c r="L144" s="215"/>
      <c r="M144" s="216"/>
      <c r="N144" s="217"/>
      <c r="O144" s="217"/>
      <c r="P144" s="217"/>
      <c r="Q144" s="217"/>
      <c r="R144" s="217"/>
      <c r="S144" s="217"/>
      <c r="T144" s="218"/>
      <c r="U144" s="10"/>
      <c r="V144" s="10"/>
      <c r="W144" s="10"/>
      <c r="X144" s="10"/>
      <c r="Y144" s="10"/>
      <c r="Z144" s="10"/>
      <c r="AA144" s="10"/>
      <c r="AB144" s="10"/>
      <c r="AC144" s="10"/>
      <c r="AD144" s="10"/>
      <c r="AE144" s="10"/>
      <c r="AT144" s="219" t="s">
        <v>194</v>
      </c>
      <c r="AU144" s="219" t="s">
        <v>78</v>
      </c>
      <c r="AV144" s="10" t="s">
        <v>87</v>
      </c>
      <c r="AW144" s="10" t="s">
        <v>34</v>
      </c>
      <c r="AX144" s="10" t="s">
        <v>85</v>
      </c>
      <c r="AY144" s="219" t="s">
        <v>192</v>
      </c>
    </row>
    <row r="145" s="2" customFormat="1" ht="90" customHeight="1">
      <c r="A145" s="34"/>
      <c r="B145" s="35"/>
      <c r="C145" s="195" t="s">
        <v>251</v>
      </c>
      <c r="D145" s="195" t="s">
        <v>186</v>
      </c>
      <c r="E145" s="196" t="s">
        <v>271</v>
      </c>
      <c r="F145" s="197" t="s">
        <v>272</v>
      </c>
      <c r="G145" s="198" t="s">
        <v>198</v>
      </c>
      <c r="H145" s="199">
        <v>52.979999999999997</v>
      </c>
      <c r="I145" s="200"/>
      <c r="J145" s="201">
        <f>ROUND(I145*H145,2)</f>
        <v>0</v>
      </c>
      <c r="K145" s="197" t="s">
        <v>190</v>
      </c>
      <c r="L145" s="40"/>
      <c r="M145" s="202" t="s">
        <v>1</v>
      </c>
      <c r="N145" s="203" t="s">
        <v>43</v>
      </c>
      <c r="O145" s="87"/>
      <c r="P145" s="204">
        <f>O145*H145</f>
        <v>0</v>
      </c>
      <c r="Q145" s="204">
        <v>0</v>
      </c>
      <c r="R145" s="204">
        <f>Q145*H145</f>
        <v>0</v>
      </c>
      <c r="S145" s="204">
        <v>0</v>
      </c>
      <c r="T145" s="205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206" t="s">
        <v>191</v>
      </c>
      <c r="AT145" s="206" t="s">
        <v>186</v>
      </c>
      <c r="AU145" s="206" t="s">
        <v>78</v>
      </c>
      <c r="AY145" s="13" t="s">
        <v>192</v>
      </c>
      <c r="BE145" s="207">
        <f>IF(N145="základní",J145,0)</f>
        <v>0</v>
      </c>
      <c r="BF145" s="207">
        <f>IF(N145="snížená",J145,0)</f>
        <v>0</v>
      </c>
      <c r="BG145" s="207">
        <f>IF(N145="zákl. přenesená",J145,0)</f>
        <v>0</v>
      </c>
      <c r="BH145" s="207">
        <f>IF(N145="sníž. přenesená",J145,0)</f>
        <v>0</v>
      </c>
      <c r="BI145" s="207">
        <f>IF(N145="nulová",J145,0)</f>
        <v>0</v>
      </c>
      <c r="BJ145" s="13" t="s">
        <v>85</v>
      </c>
      <c r="BK145" s="207">
        <f>ROUND(I145*H145,2)</f>
        <v>0</v>
      </c>
      <c r="BL145" s="13" t="s">
        <v>191</v>
      </c>
      <c r="BM145" s="206" t="s">
        <v>758</v>
      </c>
    </row>
    <row r="146" s="10" customFormat="1">
      <c r="A146" s="10"/>
      <c r="B146" s="208"/>
      <c r="C146" s="209"/>
      <c r="D146" s="210" t="s">
        <v>194</v>
      </c>
      <c r="E146" s="211" t="s">
        <v>1</v>
      </c>
      <c r="F146" s="212" t="s">
        <v>759</v>
      </c>
      <c r="G146" s="209"/>
      <c r="H146" s="213">
        <v>26.460000000000001</v>
      </c>
      <c r="I146" s="214"/>
      <c r="J146" s="209"/>
      <c r="K146" s="209"/>
      <c r="L146" s="215"/>
      <c r="M146" s="216"/>
      <c r="N146" s="217"/>
      <c r="O146" s="217"/>
      <c r="P146" s="217"/>
      <c r="Q146" s="217"/>
      <c r="R146" s="217"/>
      <c r="S146" s="217"/>
      <c r="T146" s="218"/>
      <c r="U146" s="10"/>
      <c r="V146" s="10"/>
      <c r="W146" s="10"/>
      <c r="X146" s="10"/>
      <c r="Y146" s="10"/>
      <c r="Z146" s="10"/>
      <c r="AA146" s="10"/>
      <c r="AB146" s="10"/>
      <c r="AC146" s="10"/>
      <c r="AD146" s="10"/>
      <c r="AE146" s="10"/>
      <c r="AT146" s="219" t="s">
        <v>194</v>
      </c>
      <c r="AU146" s="219" t="s">
        <v>78</v>
      </c>
      <c r="AV146" s="10" t="s">
        <v>87</v>
      </c>
      <c r="AW146" s="10" t="s">
        <v>34</v>
      </c>
      <c r="AX146" s="10" t="s">
        <v>78</v>
      </c>
      <c r="AY146" s="219" t="s">
        <v>192</v>
      </c>
    </row>
    <row r="147" s="10" customFormat="1">
      <c r="A147" s="10"/>
      <c r="B147" s="208"/>
      <c r="C147" s="209"/>
      <c r="D147" s="210" t="s">
        <v>194</v>
      </c>
      <c r="E147" s="211" t="s">
        <v>1</v>
      </c>
      <c r="F147" s="212" t="s">
        <v>760</v>
      </c>
      <c r="G147" s="209"/>
      <c r="H147" s="213">
        <v>18.600000000000001</v>
      </c>
      <c r="I147" s="214"/>
      <c r="J147" s="209"/>
      <c r="K147" s="209"/>
      <c r="L147" s="215"/>
      <c r="M147" s="216"/>
      <c r="N147" s="217"/>
      <c r="O147" s="217"/>
      <c r="P147" s="217"/>
      <c r="Q147" s="217"/>
      <c r="R147" s="217"/>
      <c r="S147" s="217"/>
      <c r="T147" s="218"/>
      <c r="U147" s="10"/>
      <c r="V147" s="10"/>
      <c r="W147" s="10"/>
      <c r="X147" s="10"/>
      <c r="Y147" s="10"/>
      <c r="Z147" s="10"/>
      <c r="AA147" s="10"/>
      <c r="AB147" s="10"/>
      <c r="AC147" s="10"/>
      <c r="AD147" s="10"/>
      <c r="AE147" s="10"/>
      <c r="AT147" s="219" t="s">
        <v>194</v>
      </c>
      <c r="AU147" s="219" t="s">
        <v>78</v>
      </c>
      <c r="AV147" s="10" t="s">
        <v>87</v>
      </c>
      <c r="AW147" s="10" t="s">
        <v>34</v>
      </c>
      <c r="AX147" s="10" t="s">
        <v>78</v>
      </c>
      <c r="AY147" s="219" t="s">
        <v>192</v>
      </c>
    </row>
    <row r="148" s="10" customFormat="1">
      <c r="A148" s="10"/>
      <c r="B148" s="208"/>
      <c r="C148" s="209"/>
      <c r="D148" s="210" t="s">
        <v>194</v>
      </c>
      <c r="E148" s="211" t="s">
        <v>1</v>
      </c>
      <c r="F148" s="212" t="s">
        <v>740</v>
      </c>
      <c r="G148" s="209"/>
      <c r="H148" s="213">
        <v>7.9199999999999999</v>
      </c>
      <c r="I148" s="214"/>
      <c r="J148" s="209"/>
      <c r="K148" s="209"/>
      <c r="L148" s="215"/>
      <c r="M148" s="216"/>
      <c r="N148" s="217"/>
      <c r="O148" s="217"/>
      <c r="P148" s="217"/>
      <c r="Q148" s="217"/>
      <c r="R148" s="217"/>
      <c r="S148" s="217"/>
      <c r="T148" s="218"/>
      <c r="U148" s="10"/>
      <c r="V148" s="10"/>
      <c r="W148" s="10"/>
      <c r="X148" s="10"/>
      <c r="Y148" s="10"/>
      <c r="Z148" s="10"/>
      <c r="AA148" s="10"/>
      <c r="AB148" s="10"/>
      <c r="AC148" s="10"/>
      <c r="AD148" s="10"/>
      <c r="AE148" s="10"/>
      <c r="AT148" s="219" t="s">
        <v>194</v>
      </c>
      <c r="AU148" s="219" t="s">
        <v>78</v>
      </c>
      <c r="AV148" s="10" t="s">
        <v>87</v>
      </c>
      <c r="AW148" s="10" t="s">
        <v>34</v>
      </c>
      <c r="AX148" s="10" t="s">
        <v>78</v>
      </c>
      <c r="AY148" s="219" t="s">
        <v>192</v>
      </c>
    </row>
    <row r="149" s="11" customFormat="1">
      <c r="A149" s="11"/>
      <c r="B149" s="242"/>
      <c r="C149" s="243"/>
      <c r="D149" s="210" t="s">
        <v>194</v>
      </c>
      <c r="E149" s="244" t="s">
        <v>1</v>
      </c>
      <c r="F149" s="245" t="s">
        <v>431</v>
      </c>
      <c r="G149" s="243"/>
      <c r="H149" s="246">
        <v>52.980000000000004</v>
      </c>
      <c r="I149" s="247"/>
      <c r="J149" s="243"/>
      <c r="K149" s="243"/>
      <c r="L149" s="248"/>
      <c r="M149" s="249"/>
      <c r="N149" s="250"/>
      <c r="O149" s="250"/>
      <c r="P149" s="250"/>
      <c r="Q149" s="250"/>
      <c r="R149" s="250"/>
      <c r="S149" s="250"/>
      <c r="T149" s="251"/>
      <c r="U149" s="11"/>
      <c r="V149" s="11"/>
      <c r="W149" s="11"/>
      <c r="X149" s="11"/>
      <c r="Y149" s="11"/>
      <c r="Z149" s="11"/>
      <c r="AA149" s="11"/>
      <c r="AB149" s="11"/>
      <c r="AC149" s="11"/>
      <c r="AD149" s="11"/>
      <c r="AE149" s="11"/>
      <c r="AT149" s="252" t="s">
        <v>194</v>
      </c>
      <c r="AU149" s="252" t="s">
        <v>78</v>
      </c>
      <c r="AV149" s="11" t="s">
        <v>191</v>
      </c>
      <c r="AW149" s="11" t="s">
        <v>34</v>
      </c>
      <c r="AX149" s="11" t="s">
        <v>85</v>
      </c>
      <c r="AY149" s="252" t="s">
        <v>192</v>
      </c>
    </row>
    <row r="150" s="2" customFormat="1" ht="78" customHeight="1">
      <c r="A150" s="34"/>
      <c r="B150" s="35"/>
      <c r="C150" s="195" t="s">
        <v>255</v>
      </c>
      <c r="D150" s="195" t="s">
        <v>186</v>
      </c>
      <c r="E150" s="196" t="s">
        <v>761</v>
      </c>
      <c r="F150" s="197" t="s">
        <v>762</v>
      </c>
      <c r="G150" s="198" t="s">
        <v>218</v>
      </c>
      <c r="H150" s="199">
        <v>1</v>
      </c>
      <c r="I150" s="200"/>
      <c r="J150" s="201">
        <f>ROUND(I150*H150,2)</f>
        <v>0</v>
      </c>
      <c r="K150" s="197" t="s">
        <v>190</v>
      </c>
      <c r="L150" s="40"/>
      <c r="M150" s="202" t="s">
        <v>1</v>
      </c>
      <c r="N150" s="203" t="s">
        <v>43</v>
      </c>
      <c r="O150" s="87"/>
      <c r="P150" s="204">
        <f>O150*H150</f>
        <v>0</v>
      </c>
      <c r="Q150" s="204">
        <v>0</v>
      </c>
      <c r="R150" s="204">
        <f>Q150*H150</f>
        <v>0</v>
      </c>
      <c r="S150" s="204">
        <v>0</v>
      </c>
      <c r="T150" s="205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206" t="s">
        <v>191</v>
      </c>
      <c r="AT150" s="206" t="s">
        <v>186</v>
      </c>
      <c r="AU150" s="206" t="s">
        <v>78</v>
      </c>
      <c r="AY150" s="13" t="s">
        <v>192</v>
      </c>
      <c r="BE150" s="207">
        <f>IF(N150="základní",J150,0)</f>
        <v>0</v>
      </c>
      <c r="BF150" s="207">
        <f>IF(N150="snížená",J150,0)</f>
        <v>0</v>
      </c>
      <c r="BG150" s="207">
        <f>IF(N150="zákl. přenesená",J150,0)</f>
        <v>0</v>
      </c>
      <c r="BH150" s="207">
        <f>IF(N150="sníž. přenesená",J150,0)</f>
        <v>0</v>
      </c>
      <c r="BI150" s="207">
        <f>IF(N150="nulová",J150,0)</f>
        <v>0</v>
      </c>
      <c r="BJ150" s="13" t="s">
        <v>85</v>
      </c>
      <c r="BK150" s="207">
        <f>ROUND(I150*H150,2)</f>
        <v>0</v>
      </c>
      <c r="BL150" s="13" t="s">
        <v>191</v>
      </c>
      <c r="BM150" s="206" t="s">
        <v>763</v>
      </c>
    </row>
    <row r="151" s="2" customFormat="1" ht="90" customHeight="1">
      <c r="A151" s="34"/>
      <c r="B151" s="35"/>
      <c r="C151" s="195" t="s">
        <v>8</v>
      </c>
      <c r="D151" s="195" t="s">
        <v>186</v>
      </c>
      <c r="E151" s="196" t="s">
        <v>437</v>
      </c>
      <c r="F151" s="197" t="s">
        <v>438</v>
      </c>
      <c r="G151" s="198" t="s">
        <v>189</v>
      </c>
      <c r="H151" s="199">
        <v>7.5</v>
      </c>
      <c r="I151" s="200"/>
      <c r="J151" s="201">
        <f>ROUND(I151*H151,2)</f>
        <v>0</v>
      </c>
      <c r="K151" s="197" t="s">
        <v>190</v>
      </c>
      <c r="L151" s="40"/>
      <c r="M151" s="202" t="s">
        <v>1</v>
      </c>
      <c r="N151" s="203" t="s">
        <v>43</v>
      </c>
      <c r="O151" s="87"/>
      <c r="P151" s="204">
        <f>O151*H151</f>
        <v>0</v>
      </c>
      <c r="Q151" s="204">
        <v>0</v>
      </c>
      <c r="R151" s="204">
        <f>Q151*H151</f>
        <v>0</v>
      </c>
      <c r="S151" s="204">
        <v>0</v>
      </c>
      <c r="T151" s="205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206" t="s">
        <v>191</v>
      </c>
      <c r="AT151" s="206" t="s">
        <v>186</v>
      </c>
      <c r="AU151" s="206" t="s">
        <v>78</v>
      </c>
      <c r="AY151" s="13" t="s">
        <v>192</v>
      </c>
      <c r="BE151" s="207">
        <f>IF(N151="základní",J151,0)</f>
        <v>0</v>
      </c>
      <c r="BF151" s="207">
        <f>IF(N151="snížená",J151,0)</f>
        <v>0</v>
      </c>
      <c r="BG151" s="207">
        <f>IF(N151="zákl. přenesená",J151,0)</f>
        <v>0</v>
      </c>
      <c r="BH151" s="207">
        <f>IF(N151="sníž. přenesená",J151,0)</f>
        <v>0</v>
      </c>
      <c r="BI151" s="207">
        <f>IF(N151="nulová",J151,0)</f>
        <v>0</v>
      </c>
      <c r="BJ151" s="13" t="s">
        <v>85</v>
      </c>
      <c r="BK151" s="207">
        <f>ROUND(I151*H151,2)</f>
        <v>0</v>
      </c>
      <c r="BL151" s="13" t="s">
        <v>191</v>
      </c>
      <c r="BM151" s="206" t="s">
        <v>764</v>
      </c>
    </row>
    <row r="152" s="2" customFormat="1" ht="90" customHeight="1">
      <c r="A152" s="34"/>
      <c r="B152" s="35"/>
      <c r="C152" s="195" t="s">
        <v>262</v>
      </c>
      <c r="D152" s="195" t="s">
        <v>186</v>
      </c>
      <c r="E152" s="196" t="s">
        <v>765</v>
      </c>
      <c r="F152" s="197" t="s">
        <v>766</v>
      </c>
      <c r="G152" s="198" t="s">
        <v>189</v>
      </c>
      <c r="H152" s="199">
        <v>10</v>
      </c>
      <c r="I152" s="200"/>
      <c r="J152" s="201">
        <f>ROUND(I152*H152,2)</f>
        <v>0</v>
      </c>
      <c r="K152" s="197" t="s">
        <v>190</v>
      </c>
      <c r="L152" s="40"/>
      <c r="M152" s="202" t="s">
        <v>1</v>
      </c>
      <c r="N152" s="203" t="s">
        <v>43</v>
      </c>
      <c r="O152" s="87"/>
      <c r="P152" s="204">
        <f>O152*H152</f>
        <v>0</v>
      </c>
      <c r="Q152" s="204">
        <v>0</v>
      </c>
      <c r="R152" s="204">
        <f>Q152*H152</f>
        <v>0</v>
      </c>
      <c r="S152" s="204">
        <v>0</v>
      </c>
      <c r="T152" s="205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206" t="s">
        <v>191</v>
      </c>
      <c r="AT152" s="206" t="s">
        <v>186</v>
      </c>
      <c r="AU152" s="206" t="s">
        <v>78</v>
      </c>
      <c r="AY152" s="13" t="s">
        <v>192</v>
      </c>
      <c r="BE152" s="207">
        <f>IF(N152="základní",J152,0)</f>
        <v>0</v>
      </c>
      <c r="BF152" s="207">
        <f>IF(N152="snížená",J152,0)</f>
        <v>0</v>
      </c>
      <c r="BG152" s="207">
        <f>IF(N152="zákl. přenesená",J152,0)</f>
        <v>0</v>
      </c>
      <c r="BH152" s="207">
        <f>IF(N152="sníž. přenesená",J152,0)</f>
        <v>0</v>
      </c>
      <c r="BI152" s="207">
        <f>IF(N152="nulová",J152,0)</f>
        <v>0</v>
      </c>
      <c r="BJ152" s="13" t="s">
        <v>85</v>
      </c>
      <c r="BK152" s="207">
        <f>ROUND(I152*H152,2)</f>
        <v>0</v>
      </c>
      <c r="BL152" s="13" t="s">
        <v>191</v>
      </c>
      <c r="BM152" s="206" t="s">
        <v>767</v>
      </c>
    </row>
    <row r="153" s="10" customFormat="1">
      <c r="A153" s="10"/>
      <c r="B153" s="208"/>
      <c r="C153" s="209"/>
      <c r="D153" s="210" t="s">
        <v>194</v>
      </c>
      <c r="E153" s="211" t="s">
        <v>1</v>
      </c>
      <c r="F153" s="212" t="s">
        <v>768</v>
      </c>
      <c r="G153" s="209"/>
      <c r="H153" s="213">
        <v>10</v>
      </c>
      <c r="I153" s="214"/>
      <c r="J153" s="209"/>
      <c r="K153" s="209"/>
      <c r="L153" s="215"/>
      <c r="M153" s="216"/>
      <c r="N153" s="217"/>
      <c r="O153" s="217"/>
      <c r="P153" s="217"/>
      <c r="Q153" s="217"/>
      <c r="R153" s="217"/>
      <c r="S153" s="217"/>
      <c r="T153" s="218"/>
      <c r="U153" s="10"/>
      <c r="V153" s="10"/>
      <c r="W153" s="10"/>
      <c r="X153" s="10"/>
      <c r="Y153" s="10"/>
      <c r="Z153" s="10"/>
      <c r="AA153" s="10"/>
      <c r="AB153" s="10"/>
      <c r="AC153" s="10"/>
      <c r="AD153" s="10"/>
      <c r="AE153" s="10"/>
      <c r="AT153" s="219" t="s">
        <v>194</v>
      </c>
      <c r="AU153" s="219" t="s">
        <v>78</v>
      </c>
      <c r="AV153" s="10" t="s">
        <v>87</v>
      </c>
      <c r="AW153" s="10" t="s">
        <v>34</v>
      </c>
      <c r="AX153" s="10" t="s">
        <v>85</v>
      </c>
      <c r="AY153" s="219" t="s">
        <v>192</v>
      </c>
    </row>
    <row r="154" s="2" customFormat="1" ht="66.75" customHeight="1">
      <c r="A154" s="34"/>
      <c r="B154" s="35"/>
      <c r="C154" s="195" t="s">
        <v>266</v>
      </c>
      <c r="D154" s="195" t="s">
        <v>186</v>
      </c>
      <c r="E154" s="196" t="s">
        <v>426</v>
      </c>
      <c r="F154" s="197" t="s">
        <v>427</v>
      </c>
      <c r="G154" s="198" t="s">
        <v>204</v>
      </c>
      <c r="H154" s="199">
        <v>7.5750000000000002</v>
      </c>
      <c r="I154" s="200"/>
      <c r="J154" s="201">
        <f>ROUND(I154*H154,2)</f>
        <v>0</v>
      </c>
      <c r="K154" s="197" t="s">
        <v>190</v>
      </c>
      <c r="L154" s="40"/>
      <c r="M154" s="202" t="s">
        <v>1</v>
      </c>
      <c r="N154" s="203" t="s">
        <v>43</v>
      </c>
      <c r="O154" s="87"/>
      <c r="P154" s="204">
        <f>O154*H154</f>
        <v>0</v>
      </c>
      <c r="Q154" s="204">
        <v>0</v>
      </c>
      <c r="R154" s="204">
        <f>Q154*H154</f>
        <v>0</v>
      </c>
      <c r="S154" s="204">
        <v>0</v>
      </c>
      <c r="T154" s="205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206" t="s">
        <v>191</v>
      </c>
      <c r="AT154" s="206" t="s">
        <v>186</v>
      </c>
      <c r="AU154" s="206" t="s">
        <v>78</v>
      </c>
      <c r="AY154" s="13" t="s">
        <v>192</v>
      </c>
      <c r="BE154" s="207">
        <f>IF(N154="základní",J154,0)</f>
        <v>0</v>
      </c>
      <c r="BF154" s="207">
        <f>IF(N154="snížená",J154,0)</f>
        <v>0</v>
      </c>
      <c r="BG154" s="207">
        <f>IF(N154="zákl. přenesená",J154,0)</f>
        <v>0</v>
      </c>
      <c r="BH154" s="207">
        <f>IF(N154="sníž. přenesená",J154,0)</f>
        <v>0</v>
      </c>
      <c r="BI154" s="207">
        <f>IF(N154="nulová",J154,0)</f>
        <v>0</v>
      </c>
      <c r="BJ154" s="13" t="s">
        <v>85</v>
      </c>
      <c r="BK154" s="207">
        <f>ROUND(I154*H154,2)</f>
        <v>0</v>
      </c>
      <c r="BL154" s="13" t="s">
        <v>191</v>
      </c>
      <c r="BM154" s="206" t="s">
        <v>769</v>
      </c>
    </row>
    <row r="155" s="2" customFormat="1">
      <c r="A155" s="34"/>
      <c r="B155" s="35"/>
      <c r="C155" s="36"/>
      <c r="D155" s="210" t="s">
        <v>238</v>
      </c>
      <c r="E155" s="36"/>
      <c r="F155" s="220" t="s">
        <v>770</v>
      </c>
      <c r="G155" s="36"/>
      <c r="H155" s="36"/>
      <c r="I155" s="221"/>
      <c r="J155" s="36"/>
      <c r="K155" s="36"/>
      <c r="L155" s="40"/>
      <c r="M155" s="222"/>
      <c r="N155" s="223"/>
      <c r="O155" s="87"/>
      <c r="P155" s="87"/>
      <c r="Q155" s="87"/>
      <c r="R155" s="87"/>
      <c r="S155" s="87"/>
      <c r="T155" s="88"/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T155" s="13" t="s">
        <v>238</v>
      </c>
      <c r="AU155" s="13" t="s">
        <v>78</v>
      </c>
    </row>
    <row r="156" s="10" customFormat="1">
      <c r="A156" s="10"/>
      <c r="B156" s="208"/>
      <c r="C156" s="209"/>
      <c r="D156" s="210" t="s">
        <v>194</v>
      </c>
      <c r="E156" s="211" t="s">
        <v>1</v>
      </c>
      <c r="F156" s="212" t="s">
        <v>771</v>
      </c>
      <c r="G156" s="209"/>
      <c r="H156" s="213">
        <v>4.2000000000000002</v>
      </c>
      <c r="I156" s="214"/>
      <c r="J156" s="209"/>
      <c r="K156" s="209"/>
      <c r="L156" s="215"/>
      <c r="M156" s="216"/>
      <c r="N156" s="217"/>
      <c r="O156" s="217"/>
      <c r="P156" s="217"/>
      <c r="Q156" s="217"/>
      <c r="R156" s="217"/>
      <c r="S156" s="217"/>
      <c r="T156" s="218"/>
      <c r="U156" s="10"/>
      <c r="V156" s="10"/>
      <c r="W156" s="10"/>
      <c r="X156" s="10"/>
      <c r="Y156" s="10"/>
      <c r="Z156" s="10"/>
      <c r="AA156" s="10"/>
      <c r="AB156" s="10"/>
      <c r="AC156" s="10"/>
      <c r="AD156" s="10"/>
      <c r="AE156" s="10"/>
      <c r="AT156" s="219" t="s">
        <v>194</v>
      </c>
      <c r="AU156" s="219" t="s">
        <v>78</v>
      </c>
      <c r="AV156" s="10" t="s">
        <v>87</v>
      </c>
      <c r="AW156" s="10" t="s">
        <v>34</v>
      </c>
      <c r="AX156" s="10" t="s">
        <v>78</v>
      </c>
      <c r="AY156" s="219" t="s">
        <v>192</v>
      </c>
    </row>
    <row r="157" s="10" customFormat="1">
      <c r="A157" s="10"/>
      <c r="B157" s="208"/>
      <c r="C157" s="209"/>
      <c r="D157" s="210" t="s">
        <v>194</v>
      </c>
      <c r="E157" s="211" t="s">
        <v>1</v>
      </c>
      <c r="F157" s="212" t="s">
        <v>772</v>
      </c>
      <c r="G157" s="209"/>
      <c r="H157" s="213">
        <v>3.375</v>
      </c>
      <c r="I157" s="214"/>
      <c r="J157" s="209"/>
      <c r="K157" s="209"/>
      <c r="L157" s="215"/>
      <c r="M157" s="216"/>
      <c r="N157" s="217"/>
      <c r="O157" s="217"/>
      <c r="P157" s="217"/>
      <c r="Q157" s="217"/>
      <c r="R157" s="217"/>
      <c r="S157" s="217"/>
      <c r="T157" s="218"/>
      <c r="U157" s="10"/>
      <c r="V157" s="10"/>
      <c r="W157" s="10"/>
      <c r="X157" s="10"/>
      <c r="Y157" s="10"/>
      <c r="Z157" s="10"/>
      <c r="AA157" s="10"/>
      <c r="AB157" s="10"/>
      <c r="AC157" s="10"/>
      <c r="AD157" s="10"/>
      <c r="AE157" s="10"/>
      <c r="AT157" s="219" t="s">
        <v>194</v>
      </c>
      <c r="AU157" s="219" t="s">
        <v>78</v>
      </c>
      <c r="AV157" s="10" t="s">
        <v>87</v>
      </c>
      <c r="AW157" s="10" t="s">
        <v>34</v>
      </c>
      <c r="AX157" s="10" t="s">
        <v>78</v>
      </c>
      <c r="AY157" s="219" t="s">
        <v>192</v>
      </c>
    </row>
    <row r="158" s="11" customFormat="1">
      <c r="A158" s="11"/>
      <c r="B158" s="242"/>
      <c r="C158" s="243"/>
      <c r="D158" s="210" t="s">
        <v>194</v>
      </c>
      <c r="E158" s="244" t="s">
        <v>1</v>
      </c>
      <c r="F158" s="245" t="s">
        <v>431</v>
      </c>
      <c r="G158" s="243"/>
      <c r="H158" s="246">
        <v>7.5750000000000002</v>
      </c>
      <c r="I158" s="247"/>
      <c r="J158" s="243"/>
      <c r="K158" s="243"/>
      <c r="L158" s="248"/>
      <c r="M158" s="249"/>
      <c r="N158" s="250"/>
      <c r="O158" s="250"/>
      <c r="P158" s="250"/>
      <c r="Q158" s="250"/>
      <c r="R158" s="250"/>
      <c r="S158" s="250"/>
      <c r="T158" s="251"/>
      <c r="U158" s="11"/>
      <c r="V158" s="11"/>
      <c r="W158" s="11"/>
      <c r="X158" s="11"/>
      <c r="Y158" s="11"/>
      <c r="Z158" s="11"/>
      <c r="AA158" s="11"/>
      <c r="AB158" s="11"/>
      <c r="AC158" s="11"/>
      <c r="AD158" s="11"/>
      <c r="AE158" s="11"/>
      <c r="AT158" s="252" t="s">
        <v>194</v>
      </c>
      <c r="AU158" s="252" t="s">
        <v>78</v>
      </c>
      <c r="AV158" s="11" t="s">
        <v>191</v>
      </c>
      <c r="AW158" s="11" t="s">
        <v>34</v>
      </c>
      <c r="AX158" s="11" t="s">
        <v>85</v>
      </c>
      <c r="AY158" s="252" t="s">
        <v>192</v>
      </c>
    </row>
    <row r="159" s="2" customFormat="1" ht="66.75" customHeight="1">
      <c r="A159" s="34"/>
      <c r="B159" s="35"/>
      <c r="C159" s="195" t="s">
        <v>270</v>
      </c>
      <c r="D159" s="195" t="s">
        <v>186</v>
      </c>
      <c r="E159" s="196" t="s">
        <v>441</v>
      </c>
      <c r="F159" s="197" t="s">
        <v>442</v>
      </c>
      <c r="G159" s="198" t="s">
        <v>204</v>
      </c>
      <c r="H159" s="199">
        <v>5</v>
      </c>
      <c r="I159" s="200"/>
      <c r="J159" s="201">
        <f>ROUND(I159*H159,2)</f>
        <v>0</v>
      </c>
      <c r="K159" s="197" t="s">
        <v>190</v>
      </c>
      <c r="L159" s="40"/>
      <c r="M159" s="202" t="s">
        <v>1</v>
      </c>
      <c r="N159" s="203" t="s">
        <v>43</v>
      </c>
      <c r="O159" s="87"/>
      <c r="P159" s="204">
        <f>O159*H159</f>
        <v>0</v>
      </c>
      <c r="Q159" s="204">
        <v>0</v>
      </c>
      <c r="R159" s="204">
        <f>Q159*H159</f>
        <v>0</v>
      </c>
      <c r="S159" s="204">
        <v>0</v>
      </c>
      <c r="T159" s="205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206" t="s">
        <v>191</v>
      </c>
      <c r="AT159" s="206" t="s">
        <v>186</v>
      </c>
      <c r="AU159" s="206" t="s">
        <v>78</v>
      </c>
      <c r="AY159" s="13" t="s">
        <v>192</v>
      </c>
      <c r="BE159" s="207">
        <f>IF(N159="základní",J159,0)</f>
        <v>0</v>
      </c>
      <c r="BF159" s="207">
        <f>IF(N159="snížená",J159,0)</f>
        <v>0</v>
      </c>
      <c r="BG159" s="207">
        <f>IF(N159="zákl. přenesená",J159,0)</f>
        <v>0</v>
      </c>
      <c r="BH159" s="207">
        <f>IF(N159="sníž. přenesená",J159,0)</f>
        <v>0</v>
      </c>
      <c r="BI159" s="207">
        <f>IF(N159="nulová",J159,0)</f>
        <v>0</v>
      </c>
      <c r="BJ159" s="13" t="s">
        <v>85</v>
      </c>
      <c r="BK159" s="207">
        <f>ROUND(I159*H159,2)</f>
        <v>0</v>
      </c>
      <c r="BL159" s="13" t="s">
        <v>191</v>
      </c>
      <c r="BM159" s="206" t="s">
        <v>773</v>
      </c>
    </row>
    <row r="160" s="10" customFormat="1">
      <c r="A160" s="10"/>
      <c r="B160" s="208"/>
      <c r="C160" s="209"/>
      <c r="D160" s="210" t="s">
        <v>194</v>
      </c>
      <c r="E160" s="211" t="s">
        <v>1</v>
      </c>
      <c r="F160" s="212" t="s">
        <v>774</v>
      </c>
      <c r="G160" s="209"/>
      <c r="H160" s="213">
        <v>5</v>
      </c>
      <c r="I160" s="214"/>
      <c r="J160" s="209"/>
      <c r="K160" s="209"/>
      <c r="L160" s="215"/>
      <c r="M160" s="216"/>
      <c r="N160" s="217"/>
      <c r="O160" s="217"/>
      <c r="P160" s="217"/>
      <c r="Q160" s="217"/>
      <c r="R160" s="217"/>
      <c r="S160" s="217"/>
      <c r="T160" s="218"/>
      <c r="U160" s="10"/>
      <c r="V160" s="10"/>
      <c r="W160" s="10"/>
      <c r="X160" s="10"/>
      <c r="Y160" s="10"/>
      <c r="Z160" s="10"/>
      <c r="AA160" s="10"/>
      <c r="AB160" s="10"/>
      <c r="AC160" s="10"/>
      <c r="AD160" s="10"/>
      <c r="AE160" s="10"/>
      <c r="AT160" s="219" t="s">
        <v>194</v>
      </c>
      <c r="AU160" s="219" t="s">
        <v>78</v>
      </c>
      <c r="AV160" s="10" t="s">
        <v>87</v>
      </c>
      <c r="AW160" s="10" t="s">
        <v>34</v>
      </c>
      <c r="AX160" s="10" t="s">
        <v>85</v>
      </c>
      <c r="AY160" s="219" t="s">
        <v>192</v>
      </c>
    </row>
    <row r="161" s="2" customFormat="1" ht="55.5" customHeight="1">
      <c r="A161" s="34"/>
      <c r="B161" s="35"/>
      <c r="C161" s="195" t="s">
        <v>274</v>
      </c>
      <c r="D161" s="195" t="s">
        <v>186</v>
      </c>
      <c r="E161" s="196" t="s">
        <v>451</v>
      </c>
      <c r="F161" s="197" t="s">
        <v>452</v>
      </c>
      <c r="G161" s="198" t="s">
        <v>198</v>
      </c>
      <c r="H161" s="199">
        <v>380</v>
      </c>
      <c r="I161" s="200"/>
      <c r="J161" s="201">
        <f>ROUND(I161*H161,2)</f>
        <v>0</v>
      </c>
      <c r="K161" s="197" t="s">
        <v>190</v>
      </c>
      <c r="L161" s="40"/>
      <c r="M161" s="202" t="s">
        <v>1</v>
      </c>
      <c r="N161" s="203" t="s">
        <v>43</v>
      </c>
      <c r="O161" s="87"/>
      <c r="P161" s="204">
        <f>O161*H161</f>
        <v>0</v>
      </c>
      <c r="Q161" s="204">
        <v>0</v>
      </c>
      <c r="R161" s="204">
        <f>Q161*H161</f>
        <v>0</v>
      </c>
      <c r="S161" s="204">
        <v>0</v>
      </c>
      <c r="T161" s="205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206" t="s">
        <v>191</v>
      </c>
      <c r="AT161" s="206" t="s">
        <v>186</v>
      </c>
      <c r="AU161" s="206" t="s">
        <v>78</v>
      </c>
      <c r="AY161" s="13" t="s">
        <v>192</v>
      </c>
      <c r="BE161" s="207">
        <f>IF(N161="základní",J161,0)</f>
        <v>0</v>
      </c>
      <c r="BF161" s="207">
        <f>IF(N161="snížená",J161,0)</f>
        <v>0</v>
      </c>
      <c r="BG161" s="207">
        <f>IF(N161="zákl. přenesená",J161,0)</f>
        <v>0</v>
      </c>
      <c r="BH161" s="207">
        <f>IF(N161="sníž. přenesená",J161,0)</f>
        <v>0</v>
      </c>
      <c r="BI161" s="207">
        <f>IF(N161="nulová",J161,0)</f>
        <v>0</v>
      </c>
      <c r="BJ161" s="13" t="s">
        <v>85</v>
      </c>
      <c r="BK161" s="207">
        <f>ROUND(I161*H161,2)</f>
        <v>0</v>
      </c>
      <c r="BL161" s="13" t="s">
        <v>191</v>
      </c>
      <c r="BM161" s="206" t="s">
        <v>775</v>
      </c>
    </row>
    <row r="162" s="2" customFormat="1" ht="90" customHeight="1">
      <c r="A162" s="34"/>
      <c r="B162" s="35"/>
      <c r="C162" s="195" t="s">
        <v>279</v>
      </c>
      <c r="D162" s="195" t="s">
        <v>186</v>
      </c>
      <c r="E162" s="196" t="s">
        <v>296</v>
      </c>
      <c r="F162" s="197" t="s">
        <v>297</v>
      </c>
      <c r="G162" s="198" t="s">
        <v>287</v>
      </c>
      <c r="H162" s="199">
        <v>26.437999999999999</v>
      </c>
      <c r="I162" s="200"/>
      <c r="J162" s="201">
        <f>ROUND(I162*H162,2)</f>
        <v>0</v>
      </c>
      <c r="K162" s="197" t="s">
        <v>190</v>
      </c>
      <c r="L162" s="40"/>
      <c r="M162" s="202" t="s">
        <v>1</v>
      </c>
      <c r="N162" s="203" t="s">
        <v>43</v>
      </c>
      <c r="O162" s="87"/>
      <c r="P162" s="204">
        <f>O162*H162</f>
        <v>0</v>
      </c>
      <c r="Q162" s="204">
        <v>0</v>
      </c>
      <c r="R162" s="204">
        <f>Q162*H162</f>
        <v>0</v>
      </c>
      <c r="S162" s="204">
        <v>0</v>
      </c>
      <c r="T162" s="205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206" t="s">
        <v>288</v>
      </c>
      <c r="AT162" s="206" t="s">
        <v>186</v>
      </c>
      <c r="AU162" s="206" t="s">
        <v>78</v>
      </c>
      <c r="AY162" s="13" t="s">
        <v>192</v>
      </c>
      <c r="BE162" s="207">
        <f>IF(N162="základní",J162,0)</f>
        <v>0</v>
      </c>
      <c r="BF162" s="207">
        <f>IF(N162="snížená",J162,0)</f>
        <v>0</v>
      </c>
      <c r="BG162" s="207">
        <f>IF(N162="zákl. přenesená",J162,0)</f>
        <v>0</v>
      </c>
      <c r="BH162" s="207">
        <f>IF(N162="sníž. přenesená",J162,0)</f>
        <v>0</v>
      </c>
      <c r="BI162" s="207">
        <f>IF(N162="nulová",J162,0)</f>
        <v>0</v>
      </c>
      <c r="BJ162" s="13" t="s">
        <v>85</v>
      </c>
      <c r="BK162" s="207">
        <f>ROUND(I162*H162,2)</f>
        <v>0</v>
      </c>
      <c r="BL162" s="13" t="s">
        <v>288</v>
      </c>
      <c r="BM162" s="206" t="s">
        <v>776</v>
      </c>
    </row>
    <row r="163" s="10" customFormat="1">
      <c r="A163" s="10"/>
      <c r="B163" s="208"/>
      <c r="C163" s="209"/>
      <c r="D163" s="210" t="s">
        <v>194</v>
      </c>
      <c r="E163" s="211" t="s">
        <v>1</v>
      </c>
      <c r="F163" s="212" t="s">
        <v>777</v>
      </c>
      <c r="G163" s="209"/>
      <c r="H163" s="213">
        <v>26.437999999999999</v>
      </c>
      <c r="I163" s="214"/>
      <c r="J163" s="209"/>
      <c r="K163" s="209"/>
      <c r="L163" s="215"/>
      <c r="M163" s="216"/>
      <c r="N163" s="217"/>
      <c r="O163" s="217"/>
      <c r="P163" s="217"/>
      <c r="Q163" s="217"/>
      <c r="R163" s="217"/>
      <c r="S163" s="217"/>
      <c r="T163" s="218"/>
      <c r="U163" s="10"/>
      <c r="V163" s="10"/>
      <c r="W163" s="10"/>
      <c r="X163" s="10"/>
      <c r="Y163" s="10"/>
      <c r="Z163" s="10"/>
      <c r="AA163" s="10"/>
      <c r="AB163" s="10"/>
      <c r="AC163" s="10"/>
      <c r="AD163" s="10"/>
      <c r="AE163" s="10"/>
      <c r="AT163" s="219" t="s">
        <v>194</v>
      </c>
      <c r="AU163" s="219" t="s">
        <v>78</v>
      </c>
      <c r="AV163" s="10" t="s">
        <v>87</v>
      </c>
      <c r="AW163" s="10" t="s">
        <v>34</v>
      </c>
      <c r="AX163" s="10" t="s">
        <v>85</v>
      </c>
      <c r="AY163" s="219" t="s">
        <v>192</v>
      </c>
    </row>
    <row r="164" s="2" customFormat="1" ht="24.15" customHeight="1">
      <c r="A164" s="34"/>
      <c r="B164" s="35"/>
      <c r="C164" s="224" t="s">
        <v>7</v>
      </c>
      <c r="D164" s="224" t="s">
        <v>301</v>
      </c>
      <c r="E164" s="225" t="s">
        <v>597</v>
      </c>
      <c r="F164" s="226" t="s">
        <v>598</v>
      </c>
      <c r="G164" s="227" t="s">
        <v>218</v>
      </c>
      <c r="H164" s="228">
        <v>96</v>
      </c>
      <c r="I164" s="229"/>
      <c r="J164" s="230">
        <f>ROUND(I164*H164,2)</f>
        <v>0</v>
      </c>
      <c r="K164" s="226" t="s">
        <v>190</v>
      </c>
      <c r="L164" s="231"/>
      <c r="M164" s="232" t="s">
        <v>1</v>
      </c>
      <c r="N164" s="233" t="s">
        <v>43</v>
      </c>
      <c r="O164" s="87"/>
      <c r="P164" s="204">
        <f>O164*H164</f>
        <v>0</v>
      </c>
      <c r="Q164" s="204">
        <v>0.00123</v>
      </c>
      <c r="R164" s="204">
        <f>Q164*H164</f>
        <v>0.11807999999999999</v>
      </c>
      <c r="S164" s="204">
        <v>0</v>
      </c>
      <c r="T164" s="205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206" t="s">
        <v>288</v>
      </c>
      <c r="AT164" s="206" t="s">
        <v>301</v>
      </c>
      <c r="AU164" s="206" t="s">
        <v>78</v>
      </c>
      <c r="AY164" s="13" t="s">
        <v>192</v>
      </c>
      <c r="BE164" s="207">
        <f>IF(N164="základní",J164,0)</f>
        <v>0</v>
      </c>
      <c r="BF164" s="207">
        <f>IF(N164="snížená",J164,0)</f>
        <v>0</v>
      </c>
      <c r="BG164" s="207">
        <f>IF(N164="zákl. přenesená",J164,0)</f>
        <v>0</v>
      </c>
      <c r="BH164" s="207">
        <f>IF(N164="sníž. přenesená",J164,0)</f>
        <v>0</v>
      </c>
      <c r="BI164" s="207">
        <f>IF(N164="nulová",J164,0)</f>
        <v>0</v>
      </c>
      <c r="BJ164" s="13" t="s">
        <v>85</v>
      </c>
      <c r="BK164" s="207">
        <f>ROUND(I164*H164,2)</f>
        <v>0</v>
      </c>
      <c r="BL164" s="13" t="s">
        <v>288</v>
      </c>
      <c r="BM164" s="206" t="s">
        <v>778</v>
      </c>
    </row>
    <row r="165" s="10" customFormat="1">
      <c r="A165" s="10"/>
      <c r="B165" s="208"/>
      <c r="C165" s="209"/>
      <c r="D165" s="210" t="s">
        <v>194</v>
      </c>
      <c r="E165" s="211" t="s">
        <v>1</v>
      </c>
      <c r="F165" s="212" t="s">
        <v>779</v>
      </c>
      <c r="G165" s="209"/>
      <c r="H165" s="213">
        <v>96</v>
      </c>
      <c r="I165" s="214"/>
      <c r="J165" s="209"/>
      <c r="K165" s="209"/>
      <c r="L165" s="215"/>
      <c r="M165" s="216"/>
      <c r="N165" s="217"/>
      <c r="O165" s="217"/>
      <c r="P165" s="217"/>
      <c r="Q165" s="217"/>
      <c r="R165" s="217"/>
      <c r="S165" s="217"/>
      <c r="T165" s="218"/>
      <c r="U165" s="10"/>
      <c r="V165" s="10"/>
      <c r="W165" s="10"/>
      <c r="X165" s="10"/>
      <c r="Y165" s="10"/>
      <c r="Z165" s="10"/>
      <c r="AA165" s="10"/>
      <c r="AB165" s="10"/>
      <c r="AC165" s="10"/>
      <c r="AD165" s="10"/>
      <c r="AE165" s="10"/>
      <c r="AT165" s="219" t="s">
        <v>194</v>
      </c>
      <c r="AU165" s="219" t="s">
        <v>78</v>
      </c>
      <c r="AV165" s="10" t="s">
        <v>87</v>
      </c>
      <c r="AW165" s="10" t="s">
        <v>34</v>
      </c>
      <c r="AX165" s="10" t="s">
        <v>85</v>
      </c>
      <c r="AY165" s="219" t="s">
        <v>192</v>
      </c>
    </row>
    <row r="166" s="2" customFormat="1" ht="24.15" customHeight="1">
      <c r="A166" s="34"/>
      <c r="B166" s="35"/>
      <c r="C166" s="224" t="s">
        <v>290</v>
      </c>
      <c r="D166" s="224" t="s">
        <v>301</v>
      </c>
      <c r="E166" s="225" t="s">
        <v>780</v>
      </c>
      <c r="F166" s="226" t="s">
        <v>781</v>
      </c>
      <c r="G166" s="227" t="s">
        <v>218</v>
      </c>
      <c r="H166" s="228">
        <v>64</v>
      </c>
      <c r="I166" s="229"/>
      <c r="J166" s="230">
        <f>ROUND(I166*H166,2)</f>
        <v>0</v>
      </c>
      <c r="K166" s="226" t="s">
        <v>190</v>
      </c>
      <c r="L166" s="231"/>
      <c r="M166" s="232" t="s">
        <v>1</v>
      </c>
      <c r="N166" s="233" t="s">
        <v>43</v>
      </c>
      <c r="O166" s="87"/>
      <c r="P166" s="204">
        <f>O166*H166</f>
        <v>0</v>
      </c>
      <c r="Q166" s="204">
        <v>0.00123</v>
      </c>
      <c r="R166" s="204">
        <f>Q166*H166</f>
        <v>0.078719999999999998</v>
      </c>
      <c r="S166" s="204">
        <v>0</v>
      </c>
      <c r="T166" s="205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206" t="s">
        <v>288</v>
      </c>
      <c r="AT166" s="206" t="s">
        <v>301</v>
      </c>
      <c r="AU166" s="206" t="s">
        <v>78</v>
      </c>
      <c r="AY166" s="13" t="s">
        <v>192</v>
      </c>
      <c r="BE166" s="207">
        <f>IF(N166="základní",J166,0)</f>
        <v>0</v>
      </c>
      <c r="BF166" s="207">
        <f>IF(N166="snížená",J166,0)</f>
        <v>0</v>
      </c>
      <c r="BG166" s="207">
        <f>IF(N166="zákl. přenesená",J166,0)</f>
        <v>0</v>
      </c>
      <c r="BH166" s="207">
        <f>IF(N166="sníž. přenesená",J166,0)</f>
        <v>0</v>
      </c>
      <c r="BI166" s="207">
        <f>IF(N166="nulová",J166,0)</f>
        <v>0</v>
      </c>
      <c r="BJ166" s="13" t="s">
        <v>85</v>
      </c>
      <c r="BK166" s="207">
        <f>ROUND(I166*H166,2)</f>
        <v>0</v>
      </c>
      <c r="BL166" s="13" t="s">
        <v>288</v>
      </c>
      <c r="BM166" s="206" t="s">
        <v>782</v>
      </c>
    </row>
    <row r="167" s="10" customFormat="1">
      <c r="A167" s="10"/>
      <c r="B167" s="208"/>
      <c r="C167" s="209"/>
      <c r="D167" s="210" t="s">
        <v>194</v>
      </c>
      <c r="E167" s="211" t="s">
        <v>1</v>
      </c>
      <c r="F167" s="212" t="s">
        <v>783</v>
      </c>
      <c r="G167" s="209"/>
      <c r="H167" s="213">
        <v>64</v>
      </c>
      <c r="I167" s="214"/>
      <c r="J167" s="209"/>
      <c r="K167" s="209"/>
      <c r="L167" s="215"/>
      <c r="M167" s="216"/>
      <c r="N167" s="217"/>
      <c r="O167" s="217"/>
      <c r="P167" s="217"/>
      <c r="Q167" s="217"/>
      <c r="R167" s="217"/>
      <c r="S167" s="217"/>
      <c r="T167" s="218"/>
      <c r="U167" s="10"/>
      <c r="V167" s="10"/>
      <c r="W167" s="10"/>
      <c r="X167" s="10"/>
      <c r="Y167" s="10"/>
      <c r="Z167" s="10"/>
      <c r="AA167" s="10"/>
      <c r="AB167" s="10"/>
      <c r="AC167" s="10"/>
      <c r="AD167" s="10"/>
      <c r="AE167" s="10"/>
      <c r="AT167" s="219" t="s">
        <v>194</v>
      </c>
      <c r="AU167" s="219" t="s">
        <v>78</v>
      </c>
      <c r="AV167" s="10" t="s">
        <v>87</v>
      </c>
      <c r="AW167" s="10" t="s">
        <v>34</v>
      </c>
      <c r="AX167" s="10" t="s">
        <v>85</v>
      </c>
      <c r="AY167" s="219" t="s">
        <v>192</v>
      </c>
    </row>
    <row r="168" s="2" customFormat="1" ht="16.5" customHeight="1">
      <c r="A168" s="34"/>
      <c r="B168" s="35"/>
      <c r="C168" s="224" t="s">
        <v>295</v>
      </c>
      <c r="D168" s="224" t="s">
        <v>301</v>
      </c>
      <c r="E168" s="225" t="s">
        <v>601</v>
      </c>
      <c r="F168" s="226" t="s">
        <v>602</v>
      </c>
      <c r="G168" s="227" t="s">
        <v>218</v>
      </c>
      <c r="H168" s="228">
        <v>32</v>
      </c>
      <c r="I168" s="229"/>
      <c r="J168" s="230">
        <f>ROUND(I168*H168,2)</f>
        <v>0</v>
      </c>
      <c r="K168" s="226" t="s">
        <v>190</v>
      </c>
      <c r="L168" s="231"/>
      <c r="M168" s="232" t="s">
        <v>1</v>
      </c>
      <c r="N168" s="233" t="s">
        <v>43</v>
      </c>
      <c r="O168" s="87"/>
      <c r="P168" s="204">
        <f>O168*H168</f>
        <v>0</v>
      </c>
      <c r="Q168" s="204">
        <v>0.01167</v>
      </c>
      <c r="R168" s="204">
        <f>Q168*H168</f>
        <v>0.37343999999999999</v>
      </c>
      <c r="S168" s="204">
        <v>0</v>
      </c>
      <c r="T168" s="205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206" t="s">
        <v>288</v>
      </c>
      <c r="AT168" s="206" t="s">
        <v>301</v>
      </c>
      <c r="AU168" s="206" t="s">
        <v>78</v>
      </c>
      <c r="AY168" s="13" t="s">
        <v>192</v>
      </c>
      <c r="BE168" s="207">
        <f>IF(N168="základní",J168,0)</f>
        <v>0</v>
      </c>
      <c r="BF168" s="207">
        <f>IF(N168="snížená",J168,0)</f>
        <v>0</v>
      </c>
      <c r="BG168" s="207">
        <f>IF(N168="zákl. přenesená",J168,0)</f>
        <v>0</v>
      </c>
      <c r="BH168" s="207">
        <f>IF(N168="sníž. přenesená",J168,0)</f>
        <v>0</v>
      </c>
      <c r="BI168" s="207">
        <f>IF(N168="nulová",J168,0)</f>
        <v>0</v>
      </c>
      <c r="BJ168" s="13" t="s">
        <v>85</v>
      </c>
      <c r="BK168" s="207">
        <f>ROUND(I168*H168,2)</f>
        <v>0</v>
      </c>
      <c r="BL168" s="13" t="s">
        <v>288</v>
      </c>
      <c r="BM168" s="206" t="s">
        <v>784</v>
      </c>
    </row>
    <row r="169" s="10" customFormat="1">
      <c r="A169" s="10"/>
      <c r="B169" s="208"/>
      <c r="C169" s="209"/>
      <c r="D169" s="210" t="s">
        <v>194</v>
      </c>
      <c r="E169" s="211" t="s">
        <v>1</v>
      </c>
      <c r="F169" s="212" t="s">
        <v>785</v>
      </c>
      <c r="G169" s="209"/>
      <c r="H169" s="213">
        <v>32</v>
      </c>
      <c r="I169" s="214"/>
      <c r="J169" s="209"/>
      <c r="K169" s="209"/>
      <c r="L169" s="215"/>
      <c r="M169" s="216"/>
      <c r="N169" s="217"/>
      <c r="O169" s="217"/>
      <c r="P169" s="217"/>
      <c r="Q169" s="217"/>
      <c r="R169" s="217"/>
      <c r="S169" s="217"/>
      <c r="T169" s="218"/>
      <c r="U169" s="10"/>
      <c r="V169" s="10"/>
      <c r="W169" s="10"/>
      <c r="X169" s="10"/>
      <c r="Y169" s="10"/>
      <c r="Z169" s="10"/>
      <c r="AA169" s="10"/>
      <c r="AB169" s="10"/>
      <c r="AC169" s="10"/>
      <c r="AD169" s="10"/>
      <c r="AE169" s="10"/>
      <c r="AT169" s="219" t="s">
        <v>194</v>
      </c>
      <c r="AU169" s="219" t="s">
        <v>78</v>
      </c>
      <c r="AV169" s="10" t="s">
        <v>87</v>
      </c>
      <c r="AW169" s="10" t="s">
        <v>34</v>
      </c>
      <c r="AX169" s="10" t="s">
        <v>85</v>
      </c>
      <c r="AY169" s="219" t="s">
        <v>192</v>
      </c>
    </row>
    <row r="170" s="2" customFormat="1" ht="24.15" customHeight="1">
      <c r="A170" s="34"/>
      <c r="B170" s="35"/>
      <c r="C170" s="224" t="s">
        <v>300</v>
      </c>
      <c r="D170" s="224" t="s">
        <v>301</v>
      </c>
      <c r="E170" s="225" t="s">
        <v>605</v>
      </c>
      <c r="F170" s="226" t="s">
        <v>606</v>
      </c>
      <c r="G170" s="227" t="s">
        <v>218</v>
      </c>
      <c r="H170" s="228">
        <v>128</v>
      </c>
      <c r="I170" s="229"/>
      <c r="J170" s="230">
        <f>ROUND(I170*H170,2)</f>
        <v>0</v>
      </c>
      <c r="K170" s="226" t="s">
        <v>190</v>
      </c>
      <c r="L170" s="231"/>
      <c r="M170" s="232" t="s">
        <v>1</v>
      </c>
      <c r="N170" s="233" t="s">
        <v>43</v>
      </c>
      <c r="O170" s="87"/>
      <c r="P170" s="204">
        <f>O170*H170</f>
        <v>0</v>
      </c>
      <c r="Q170" s="204">
        <v>0.00051999999999999995</v>
      </c>
      <c r="R170" s="204">
        <f>Q170*H170</f>
        <v>0.066559999999999994</v>
      </c>
      <c r="S170" s="204">
        <v>0</v>
      </c>
      <c r="T170" s="205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206" t="s">
        <v>288</v>
      </c>
      <c r="AT170" s="206" t="s">
        <v>301</v>
      </c>
      <c r="AU170" s="206" t="s">
        <v>78</v>
      </c>
      <c r="AY170" s="13" t="s">
        <v>192</v>
      </c>
      <c r="BE170" s="207">
        <f>IF(N170="základní",J170,0)</f>
        <v>0</v>
      </c>
      <c r="BF170" s="207">
        <f>IF(N170="snížená",J170,0)</f>
        <v>0</v>
      </c>
      <c r="BG170" s="207">
        <f>IF(N170="zákl. přenesená",J170,0)</f>
        <v>0</v>
      </c>
      <c r="BH170" s="207">
        <f>IF(N170="sníž. přenesená",J170,0)</f>
        <v>0</v>
      </c>
      <c r="BI170" s="207">
        <f>IF(N170="nulová",J170,0)</f>
        <v>0</v>
      </c>
      <c r="BJ170" s="13" t="s">
        <v>85</v>
      </c>
      <c r="BK170" s="207">
        <f>ROUND(I170*H170,2)</f>
        <v>0</v>
      </c>
      <c r="BL170" s="13" t="s">
        <v>288</v>
      </c>
      <c r="BM170" s="206" t="s">
        <v>786</v>
      </c>
    </row>
    <row r="171" s="10" customFormat="1">
      <c r="A171" s="10"/>
      <c r="B171" s="208"/>
      <c r="C171" s="209"/>
      <c r="D171" s="210" t="s">
        <v>194</v>
      </c>
      <c r="E171" s="211" t="s">
        <v>1</v>
      </c>
      <c r="F171" s="212" t="s">
        <v>787</v>
      </c>
      <c r="G171" s="209"/>
      <c r="H171" s="213">
        <v>128</v>
      </c>
      <c r="I171" s="214"/>
      <c r="J171" s="209"/>
      <c r="K171" s="209"/>
      <c r="L171" s="215"/>
      <c r="M171" s="216"/>
      <c r="N171" s="217"/>
      <c r="O171" s="217"/>
      <c r="P171" s="217"/>
      <c r="Q171" s="217"/>
      <c r="R171" s="217"/>
      <c r="S171" s="217"/>
      <c r="T171" s="218"/>
      <c r="U171" s="10"/>
      <c r="V171" s="10"/>
      <c r="W171" s="10"/>
      <c r="X171" s="10"/>
      <c r="Y171" s="10"/>
      <c r="Z171" s="10"/>
      <c r="AA171" s="10"/>
      <c r="AB171" s="10"/>
      <c r="AC171" s="10"/>
      <c r="AD171" s="10"/>
      <c r="AE171" s="10"/>
      <c r="AT171" s="219" t="s">
        <v>194</v>
      </c>
      <c r="AU171" s="219" t="s">
        <v>78</v>
      </c>
      <c r="AV171" s="10" t="s">
        <v>87</v>
      </c>
      <c r="AW171" s="10" t="s">
        <v>34</v>
      </c>
      <c r="AX171" s="10" t="s">
        <v>85</v>
      </c>
      <c r="AY171" s="219" t="s">
        <v>192</v>
      </c>
    </row>
    <row r="172" s="2" customFormat="1" ht="24.15" customHeight="1">
      <c r="A172" s="34"/>
      <c r="B172" s="35"/>
      <c r="C172" s="224" t="s">
        <v>306</v>
      </c>
      <c r="D172" s="224" t="s">
        <v>301</v>
      </c>
      <c r="E172" s="225" t="s">
        <v>609</v>
      </c>
      <c r="F172" s="226" t="s">
        <v>610</v>
      </c>
      <c r="G172" s="227" t="s">
        <v>218</v>
      </c>
      <c r="H172" s="228">
        <v>128</v>
      </c>
      <c r="I172" s="229"/>
      <c r="J172" s="230">
        <f>ROUND(I172*H172,2)</f>
        <v>0</v>
      </c>
      <c r="K172" s="226" t="s">
        <v>190</v>
      </c>
      <c r="L172" s="231"/>
      <c r="M172" s="232" t="s">
        <v>1</v>
      </c>
      <c r="N172" s="233" t="s">
        <v>43</v>
      </c>
      <c r="O172" s="87"/>
      <c r="P172" s="204">
        <f>O172*H172</f>
        <v>0</v>
      </c>
      <c r="Q172" s="204">
        <v>9.0000000000000006E-05</v>
      </c>
      <c r="R172" s="204">
        <f>Q172*H172</f>
        <v>0.011520000000000001</v>
      </c>
      <c r="S172" s="204">
        <v>0</v>
      </c>
      <c r="T172" s="205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206" t="s">
        <v>288</v>
      </c>
      <c r="AT172" s="206" t="s">
        <v>301</v>
      </c>
      <c r="AU172" s="206" t="s">
        <v>78</v>
      </c>
      <c r="AY172" s="13" t="s">
        <v>192</v>
      </c>
      <c r="BE172" s="207">
        <f>IF(N172="základní",J172,0)</f>
        <v>0</v>
      </c>
      <c r="BF172" s="207">
        <f>IF(N172="snížená",J172,0)</f>
        <v>0</v>
      </c>
      <c r="BG172" s="207">
        <f>IF(N172="zákl. přenesená",J172,0)</f>
        <v>0</v>
      </c>
      <c r="BH172" s="207">
        <f>IF(N172="sníž. přenesená",J172,0)</f>
        <v>0</v>
      </c>
      <c r="BI172" s="207">
        <f>IF(N172="nulová",J172,0)</f>
        <v>0</v>
      </c>
      <c r="BJ172" s="13" t="s">
        <v>85</v>
      </c>
      <c r="BK172" s="207">
        <f>ROUND(I172*H172,2)</f>
        <v>0</v>
      </c>
      <c r="BL172" s="13" t="s">
        <v>288</v>
      </c>
      <c r="BM172" s="206" t="s">
        <v>788</v>
      </c>
    </row>
    <row r="173" s="2" customFormat="1" ht="16.5" customHeight="1">
      <c r="A173" s="34"/>
      <c r="B173" s="35"/>
      <c r="C173" s="224" t="s">
        <v>311</v>
      </c>
      <c r="D173" s="224" t="s">
        <v>301</v>
      </c>
      <c r="E173" s="225" t="s">
        <v>612</v>
      </c>
      <c r="F173" s="226" t="s">
        <v>613</v>
      </c>
      <c r="G173" s="227" t="s">
        <v>218</v>
      </c>
      <c r="H173" s="228">
        <v>128</v>
      </c>
      <c r="I173" s="229"/>
      <c r="J173" s="230">
        <f>ROUND(I173*H173,2)</f>
        <v>0</v>
      </c>
      <c r="K173" s="226" t="s">
        <v>190</v>
      </c>
      <c r="L173" s="231"/>
      <c r="M173" s="232" t="s">
        <v>1</v>
      </c>
      <c r="N173" s="233" t="s">
        <v>43</v>
      </c>
      <c r="O173" s="87"/>
      <c r="P173" s="204">
        <f>O173*H173</f>
        <v>0</v>
      </c>
      <c r="Q173" s="204">
        <v>9.0000000000000006E-05</v>
      </c>
      <c r="R173" s="204">
        <f>Q173*H173</f>
        <v>0.011520000000000001</v>
      </c>
      <c r="S173" s="204">
        <v>0</v>
      </c>
      <c r="T173" s="205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206" t="s">
        <v>288</v>
      </c>
      <c r="AT173" s="206" t="s">
        <v>301</v>
      </c>
      <c r="AU173" s="206" t="s">
        <v>78</v>
      </c>
      <c r="AY173" s="13" t="s">
        <v>192</v>
      </c>
      <c r="BE173" s="207">
        <f>IF(N173="základní",J173,0)</f>
        <v>0</v>
      </c>
      <c r="BF173" s="207">
        <f>IF(N173="snížená",J173,0)</f>
        <v>0</v>
      </c>
      <c r="BG173" s="207">
        <f>IF(N173="zákl. přenesená",J173,0)</f>
        <v>0</v>
      </c>
      <c r="BH173" s="207">
        <f>IF(N173="sníž. přenesená",J173,0)</f>
        <v>0</v>
      </c>
      <c r="BI173" s="207">
        <f>IF(N173="nulová",J173,0)</f>
        <v>0</v>
      </c>
      <c r="BJ173" s="13" t="s">
        <v>85</v>
      </c>
      <c r="BK173" s="207">
        <f>ROUND(I173*H173,2)</f>
        <v>0</v>
      </c>
      <c r="BL173" s="13" t="s">
        <v>288</v>
      </c>
      <c r="BM173" s="206" t="s">
        <v>789</v>
      </c>
    </row>
    <row r="174" s="2" customFormat="1" ht="16.5" customHeight="1">
      <c r="A174" s="34"/>
      <c r="B174" s="35"/>
      <c r="C174" s="224" t="s">
        <v>316</v>
      </c>
      <c r="D174" s="224" t="s">
        <v>301</v>
      </c>
      <c r="E174" s="225" t="s">
        <v>615</v>
      </c>
      <c r="F174" s="226" t="s">
        <v>616</v>
      </c>
      <c r="G174" s="227" t="s">
        <v>218</v>
      </c>
      <c r="H174" s="228">
        <v>128</v>
      </c>
      <c r="I174" s="229"/>
      <c r="J174" s="230">
        <f>ROUND(I174*H174,2)</f>
        <v>0</v>
      </c>
      <c r="K174" s="226" t="s">
        <v>190</v>
      </c>
      <c r="L174" s="231"/>
      <c r="M174" s="232" t="s">
        <v>1</v>
      </c>
      <c r="N174" s="233" t="s">
        <v>43</v>
      </c>
      <c r="O174" s="87"/>
      <c r="P174" s="204">
        <f>O174*H174</f>
        <v>0</v>
      </c>
      <c r="Q174" s="204">
        <v>0.00051999999999999995</v>
      </c>
      <c r="R174" s="204">
        <f>Q174*H174</f>
        <v>0.066559999999999994</v>
      </c>
      <c r="S174" s="204">
        <v>0</v>
      </c>
      <c r="T174" s="205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206" t="s">
        <v>288</v>
      </c>
      <c r="AT174" s="206" t="s">
        <v>301</v>
      </c>
      <c r="AU174" s="206" t="s">
        <v>78</v>
      </c>
      <c r="AY174" s="13" t="s">
        <v>192</v>
      </c>
      <c r="BE174" s="207">
        <f>IF(N174="základní",J174,0)</f>
        <v>0</v>
      </c>
      <c r="BF174" s="207">
        <f>IF(N174="snížená",J174,0)</f>
        <v>0</v>
      </c>
      <c r="BG174" s="207">
        <f>IF(N174="zákl. přenesená",J174,0)</f>
        <v>0</v>
      </c>
      <c r="BH174" s="207">
        <f>IF(N174="sníž. přenesená",J174,0)</f>
        <v>0</v>
      </c>
      <c r="BI174" s="207">
        <f>IF(N174="nulová",J174,0)</f>
        <v>0</v>
      </c>
      <c r="BJ174" s="13" t="s">
        <v>85</v>
      </c>
      <c r="BK174" s="207">
        <f>ROUND(I174*H174,2)</f>
        <v>0</v>
      </c>
      <c r="BL174" s="13" t="s">
        <v>288</v>
      </c>
      <c r="BM174" s="206" t="s">
        <v>790</v>
      </c>
    </row>
    <row r="175" s="10" customFormat="1">
      <c r="A175" s="10"/>
      <c r="B175" s="208"/>
      <c r="C175" s="209"/>
      <c r="D175" s="210" t="s">
        <v>194</v>
      </c>
      <c r="E175" s="211" t="s">
        <v>1</v>
      </c>
      <c r="F175" s="212" t="s">
        <v>791</v>
      </c>
      <c r="G175" s="209"/>
      <c r="H175" s="213">
        <v>128</v>
      </c>
      <c r="I175" s="214"/>
      <c r="J175" s="209"/>
      <c r="K175" s="209"/>
      <c r="L175" s="215"/>
      <c r="M175" s="216"/>
      <c r="N175" s="217"/>
      <c r="O175" s="217"/>
      <c r="P175" s="217"/>
      <c r="Q175" s="217"/>
      <c r="R175" s="217"/>
      <c r="S175" s="217"/>
      <c r="T175" s="218"/>
      <c r="U175" s="10"/>
      <c r="V175" s="10"/>
      <c r="W175" s="10"/>
      <c r="X175" s="10"/>
      <c r="Y175" s="10"/>
      <c r="Z175" s="10"/>
      <c r="AA175" s="10"/>
      <c r="AB175" s="10"/>
      <c r="AC175" s="10"/>
      <c r="AD175" s="10"/>
      <c r="AE175" s="10"/>
      <c r="AT175" s="219" t="s">
        <v>194</v>
      </c>
      <c r="AU175" s="219" t="s">
        <v>78</v>
      </c>
      <c r="AV175" s="10" t="s">
        <v>87</v>
      </c>
      <c r="AW175" s="10" t="s">
        <v>34</v>
      </c>
      <c r="AX175" s="10" t="s">
        <v>85</v>
      </c>
      <c r="AY175" s="219" t="s">
        <v>192</v>
      </c>
    </row>
    <row r="176" s="2" customFormat="1" ht="24.15" customHeight="1">
      <c r="A176" s="34"/>
      <c r="B176" s="35"/>
      <c r="C176" s="224" t="s">
        <v>321</v>
      </c>
      <c r="D176" s="224" t="s">
        <v>301</v>
      </c>
      <c r="E176" s="225" t="s">
        <v>588</v>
      </c>
      <c r="F176" s="226" t="s">
        <v>589</v>
      </c>
      <c r="G176" s="227" t="s">
        <v>218</v>
      </c>
      <c r="H176" s="228">
        <v>32</v>
      </c>
      <c r="I176" s="229"/>
      <c r="J176" s="230">
        <f>ROUND(I176*H176,2)</f>
        <v>0</v>
      </c>
      <c r="K176" s="226" t="s">
        <v>190</v>
      </c>
      <c r="L176" s="231"/>
      <c r="M176" s="232" t="s">
        <v>1</v>
      </c>
      <c r="N176" s="233" t="s">
        <v>43</v>
      </c>
      <c r="O176" s="87"/>
      <c r="P176" s="204">
        <f>O176*H176</f>
        <v>0</v>
      </c>
      <c r="Q176" s="204">
        <v>0.10299999999999999</v>
      </c>
      <c r="R176" s="204">
        <f>Q176*H176</f>
        <v>3.2959999999999998</v>
      </c>
      <c r="S176" s="204">
        <v>0</v>
      </c>
      <c r="T176" s="205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206" t="s">
        <v>288</v>
      </c>
      <c r="AT176" s="206" t="s">
        <v>301</v>
      </c>
      <c r="AU176" s="206" t="s">
        <v>78</v>
      </c>
      <c r="AY176" s="13" t="s">
        <v>192</v>
      </c>
      <c r="BE176" s="207">
        <f>IF(N176="základní",J176,0)</f>
        <v>0</v>
      </c>
      <c r="BF176" s="207">
        <f>IF(N176="snížená",J176,0)</f>
        <v>0</v>
      </c>
      <c r="BG176" s="207">
        <f>IF(N176="zákl. přenesená",J176,0)</f>
        <v>0</v>
      </c>
      <c r="BH176" s="207">
        <f>IF(N176="sníž. přenesená",J176,0)</f>
        <v>0</v>
      </c>
      <c r="BI176" s="207">
        <f>IF(N176="nulová",J176,0)</f>
        <v>0</v>
      </c>
      <c r="BJ176" s="13" t="s">
        <v>85</v>
      </c>
      <c r="BK176" s="207">
        <f>ROUND(I176*H176,2)</f>
        <v>0</v>
      </c>
      <c r="BL176" s="13" t="s">
        <v>288</v>
      </c>
      <c r="BM176" s="206" t="s">
        <v>792</v>
      </c>
    </row>
    <row r="177" s="2" customFormat="1" ht="24.15" customHeight="1">
      <c r="A177" s="34"/>
      <c r="B177" s="35"/>
      <c r="C177" s="224" t="s">
        <v>325</v>
      </c>
      <c r="D177" s="224" t="s">
        <v>301</v>
      </c>
      <c r="E177" s="225" t="s">
        <v>592</v>
      </c>
      <c r="F177" s="226" t="s">
        <v>593</v>
      </c>
      <c r="G177" s="227" t="s">
        <v>218</v>
      </c>
      <c r="H177" s="228">
        <v>82</v>
      </c>
      <c r="I177" s="229"/>
      <c r="J177" s="230">
        <f>ROUND(I177*H177,2)</f>
        <v>0</v>
      </c>
      <c r="K177" s="226" t="s">
        <v>190</v>
      </c>
      <c r="L177" s="231"/>
      <c r="M177" s="232" t="s">
        <v>1</v>
      </c>
      <c r="N177" s="233" t="s">
        <v>43</v>
      </c>
      <c r="O177" s="87"/>
      <c r="P177" s="204">
        <f>O177*H177</f>
        <v>0</v>
      </c>
      <c r="Q177" s="204">
        <v>0.28306999999999999</v>
      </c>
      <c r="R177" s="204">
        <f>Q177*H177</f>
        <v>23.211739999999999</v>
      </c>
      <c r="S177" s="204">
        <v>0</v>
      </c>
      <c r="T177" s="205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206" t="s">
        <v>288</v>
      </c>
      <c r="AT177" s="206" t="s">
        <v>301</v>
      </c>
      <c r="AU177" s="206" t="s">
        <v>78</v>
      </c>
      <c r="AY177" s="13" t="s">
        <v>192</v>
      </c>
      <c r="BE177" s="207">
        <f>IF(N177="základní",J177,0)</f>
        <v>0</v>
      </c>
      <c r="BF177" s="207">
        <f>IF(N177="snížená",J177,0)</f>
        <v>0</v>
      </c>
      <c r="BG177" s="207">
        <f>IF(N177="zákl. přenesená",J177,0)</f>
        <v>0</v>
      </c>
      <c r="BH177" s="207">
        <f>IF(N177="sníž. přenesená",J177,0)</f>
        <v>0</v>
      </c>
      <c r="BI177" s="207">
        <f>IF(N177="nulová",J177,0)</f>
        <v>0</v>
      </c>
      <c r="BJ177" s="13" t="s">
        <v>85</v>
      </c>
      <c r="BK177" s="207">
        <f>ROUND(I177*H177,2)</f>
        <v>0</v>
      </c>
      <c r="BL177" s="13" t="s">
        <v>288</v>
      </c>
      <c r="BM177" s="206" t="s">
        <v>793</v>
      </c>
    </row>
    <row r="178" s="2" customFormat="1" ht="16.5" customHeight="1">
      <c r="A178" s="34"/>
      <c r="B178" s="35"/>
      <c r="C178" s="224" t="s">
        <v>329</v>
      </c>
      <c r="D178" s="224" t="s">
        <v>301</v>
      </c>
      <c r="E178" s="225" t="s">
        <v>312</v>
      </c>
      <c r="F178" s="226" t="s">
        <v>313</v>
      </c>
      <c r="G178" s="227" t="s">
        <v>287</v>
      </c>
      <c r="H178" s="228">
        <v>200</v>
      </c>
      <c r="I178" s="229"/>
      <c r="J178" s="230">
        <f>ROUND(I178*H178,2)</f>
        <v>0</v>
      </c>
      <c r="K178" s="226" t="s">
        <v>190</v>
      </c>
      <c r="L178" s="231"/>
      <c r="M178" s="232" t="s">
        <v>1</v>
      </c>
      <c r="N178" s="233" t="s">
        <v>43</v>
      </c>
      <c r="O178" s="87"/>
      <c r="P178" s="204">
        <f>O178*H178</f>
        <v>0</v>
      </c>
      <c r="Q178" s="204">
        <v>1</v>
      </c>
      <c r="R178" s="204">
        <f>Q178*H178</f>
        <v>200</v>
      </c>
      <c r="S178" s="204">
        <v>0</v>
      </c>
      <c r="T178" s="205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206" t="s">
        <v>288</v>
      </c>
      <c r="AT178" s="206" t="s">
        <v>301</v>
      </c>
      <c r="AU178" s="206" t="s">
        <v>78</v>
      </c>
      <c r="AY178" s="13" t="s">
        <v>192</v>
      </c>
      <c r="BE178" s="207">
        <f>IF(N178="základní",J178,0)</f>
        <v>0</v>
      </c>
      <c r="BF178" s="207">
        <f>IF(N178="snížená",J178,0)</f>
        <v>0</v>
      </c>
      <c r="BG178" s="207">
        <f>IF(N178="zákl. přenesená",J178,0)</f>
        <v>0</v>
      </c>
      <c r="BH178" s="207">
        <f>IF(N178="sníž. přenesená",J178,0)</f>
        <v>0</v>
      </c>
      <c r="BI178" s="207">
        <f>IF(N178="nulová",J178,0)</f>
        <v>0</v>
      </c>
      <c r="BJ178" s="13" t="s">
        <v>85</v>
      </c>
      <c r="BK178" s="207">
        <f>ROUND(I178*H178,2)</f>
        <v>0</v>
      </c>
      <c r="BL178" s="13" t="s">
        <v>288</v>
      </c>
      <c r="BM178" s="206" t="s">
        <v>794</v>
      </c>
    </row>
    <row r="179" s="10" customFormat="1">
      <c r="A179" s="10"/>
      <c r="B179" s="208"/>
      <c r="C179" s="209"/>
      <c r="D179" s="210" t="s">
        <v>194</v>
      </c>
      <c r="E179" s="211" t="s">
        <v>1</v>
      </c>
      <c r="F179" s="212" t="s">
        <v>795</v>
      </c>
      <c r="G179" s="209"/>
      <c r="H179" s="213">
        <v>133.875</v>
      </c>
      <c r="I179" s="214"/>
      <c r="J179" s="209"/>
      <c r="K179" s="209"/>
      <c r="L179" s="215"/>
      <c r="M179" s="216"/>
      <c r="N179" s="217"/>
      <c r="O179" s="217"/>
      <c r="P179" s="217"/>
      <c r="Q179" s="217"/>
      <c r="R179" s="217"/>
      <c r="S179" s="217"/>
      <c r="T179" s="218"/>
      <c r="U179" s="10"/>
      <c r="V179" s="10"/>
      <c r="W179" s="10"/>
      <c r="X179" s="10"/>
      <c r="Y179" s="10"/>
      <c r="Z179" s="10"/>
      <c r="AA179" s="10"/>
      <c r="AB179" s="10"/>
      <c r="AC179" s="10"/>
      <c r="AD179" s="10"/>
      <c r="AE179" s="10"/>
      <c r="AT179" s="219" t="s">
        <v>194</v>
      </c>
      <c r="AU179" s="219" t="s">
        <v>78</v>
      </c>
      <c r="AV179" s="10" t="s">
        <v>87</v>
      </c>
      <c r="AW179" s="10" t="s">
        <v>34</v>
      </c>
      <c r="AX179" s="10" t="s">
        <v>78</v>
      </c>
      <c r="AY179" s="219" t="s">
        <v>192</v>
      </c>
    </row>
    <row r="180" s="10" customFormat="1">
      <c r="A180" s="10"/>
      <c r="B180" s="208"/>
      <c r="C180" s="209"/>
      <c r="D180" s="210" t="s">
        <v>194</v>
      </c>
      <c r="E180" s="211" t="s">
        <v>1</v>
      </c>
      <c r="F180" s="212" t="s">
        <v>796</v>
      </c>
      <c r="G180" s="209"/>
      <c r="H180" s="213">
        <v>62.299999999999997</v>
      </c>
      <c r="I180" s="214"/>
      <c r="J180" s="209"/>
      <c r="K180" s="209"/>
      <c r="L180" s="215"/>
      <c r="M180" s="216"/>
      <c r="N180" s="217"/>
      <c r="O180" s="217"/>
      <c r="P180" s="217"/>
      <c r="Q180" s="217"/>
      <c r="R180" s="217"/>
      <c r="S180" s="217"/>
      <c r="T180" s="218"/>
      <c r="U180" s="10"/>
      <c r="V180" s="10"/>
      <c r="W180" s="10"/>
      <c r="X180" s="10"/>
      <c r="Y180" s="10"/>
      <c r="Z180" s="10"/>
      <c r="AA180" s="10"/>
      <c r="AB180" s="10"/>
      <c r="AC180" s="10"/>
      <c r="AD180" s="10"/>
      <c r="AE180" s="10"/>
      <c r="AT180" s="219" t="s">
        <v>194</v>
      </c>
      <c r="AU180" s="219" t="s">
        <v>78</v>
      </c>
      <c r="AV180" s="10" t="s">
        <v>87</v>
      </c>
      <c r="AW180" s="10" t="s">
        <v>34</v>
      </c>
      <c r="AX180" s="10" t="s">
        <v>78</v>
      </c>
      <c r="AY180" s="219" t="s">
        <v>192</v>
      </c>
    </row>
    <row r="181" s="10" customFormat="1">
      <c r="A181" s="10"/>
      <c r="B181" s="208"/>
      <c r="C181" s="209"/>
      <c r="D181" s="210" t="s">
        <v>194</v>
      </c>
      <c r="E181" s="211" t="s">
        <v>1</v>
      </c>
      <c r="F181" s="212" t="s">
        <v>797</v>
      </c>
      <c r="G181" s="209"/>
      <c r="H181" s="213">
        <v>3.8250000000000002</v>
      </c>
      <c r="I181" s="214"/>
      <c r="J181" s="209"/>
      <c r="K181" s="209"/>
      <c r="L181" s="215"/>
      <c r="M181" s="216"/>
      <c r="N181" s="217"/>
      <c r="O181" s="217"/>
      <c r="P181" s="217"/>
      <c r="Q181" s="217"/>
      <c r="R181" s="217"/>
      <c r="S181" s="217"/>
      <c r="T181" s="218"/>
      <c r="U181" s="10"/>
      <c r="V181" s="10"/>
      <c r="W181" s="10"/>
      <c r="X181" s="10"/>
      <c r="Y181" s="10"/>
      <c r="Z181" s="10"/>
      <c r="AA181" s="10"/>
      <c r="AB181" s="10"/>
      <c r="AC181" s="10"/>
      <c r="AD181" s="10"/>
      <c r="AE181" s="10"/>
      <c r="AT181" s="219" t="s">
        <v>194</v>
      </c>
      <c r="AU181" s="219" t="s">
        <v>78</v>
      </c>
      <c r="AV181" s="10" t="s">
        <v>87</v>
      </c>
      <c r="AW181" s="10" t="s">
        <v>34</v>
      </c>
      <c r="AX181" s="10" t="s">
        <v>78</v>
      </c>
      <c r="AY181" s="219" t="s">
        <v>192</v>
      </c>
    </row>
    <row r="182" s="11" customFormat="1">
      <c r="A182" s="11"/>
      <c r="B182" s="242"/>
      <c r="C182" s="243"/>
      <c r="D182" s="210" t="s">
        <v>194</v>
      </c>
      <c r="E182" s="244" t="s">
        <v>1</v>
      </c>
      <c r="F182" s="245" t="s">
        <v>431</v>
      </c>
      <c r="G182" s="243"/>
      <c r="H182" s="246">
        <v>200</v>
      </c>
      <c r="I182" s="247"/>
      <c r="J182" s="243"/>
      <c r="K182" s="243"/>
      <c r="L182" s="248"/>
      <c r="M182" s="249"/>
      <c r="N182" s="250"/>
      <c r="O182" s="250"/>
      <c r="P182" s="250"/>
      <c r="Q182" s="250"/>
      <c r="R182" s="250"/>
      <c r="S182" s="250"/>
      <c r="T182" s="251"/>
      <c r="U182" s="11"/>
      <c r="V182" s="11"/>
      <c r="W182" s="11"/>
      <c r="X182" s="11"/>
      <c r="Y182" s="11"/>
      <c r="Z182" s="11"/>
      <c r="AA182" s="11"/>
      <c r="AB182" s="11"/>
      <c r="AC182" s="11"/>
      <c r="AD182" s="11"/>
      <c r="AE182" s="11"/>
      <c r="AT182" s="252" t="s">
        <v>194</v>
      </c>
      <c r="AU182" s="252" t="s">
        <v>78</v>
      </c>
      <c r="AV182" s="11" t="s">
        <v>191</v>
      </c>
      <c r="AW182" s="11" t="s">
        <v>34</v>
      </c>
      <c r="AX182" s="11" t="s">
        <v>85</v>
      </c>
      <c r="AY182" s="252" t="s">
        <v>192</v>
      </c>
    </row>
    <row r="183" s="2" customFormat="1" ht="16.5" customHeight="1">
      <c r="A183" s="34"/>
      <c r="B183" s="35"/>
      <c r="C183" s="224" t="s">
        <v>333</v>
      </c>
      <c r="D183" s="224" t="s">
        <v>301</v>
      </c>
      <c r="E183" s="225" t="s">
        <v>466</v>
      </c>
      <c r="F183" s="226" t="s">
        <v>467</v>
      </c>
      <c r="G183" s="227" t="s">
        <v>287</v>
      </c>
      <c r="H183" s="228">
        <v>3.5099999999999998</v>
      </c>
      <c r="I183" s="229"/>
      <c r="J183" s="230">
        <f>ROUND(I183*H183,2)</f>
        <v>0</v>
      </c>
      <c r="K183" s="226" t="s">
        <v>190</v>
      </c>
      <c r="L183" s="231"/>
      <c r="M183" s="232" t="s">
        <v>1</v>
      </c>
      <c r="N183" s="233" t="s">
        <v>43</v>
      </c>
      <c r="O183" s="87"/>
      <c r="P183" s="204">
        <f>O183*H183</f>
        <v>0</v>
      </c>
      <c r="Q183" s="204">
        <v>1</v>
      </c>
      <c r="R183" s="204">
        <f>Q183*H183</f>
        <v>3.5099999999999998</v>
      </c>
      <c r="S183" s="204">
        <v>0</v>
      </c>
      <c r="T183" s="205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206" t="s">
        <v>288</v>
      </c>
      <c r="AT183" s="206" t="s">
        <v>301</v>
      </c>
      <c r="AU183" s="206" t="s">
        <v>78</v>
      </c>
      <c r="AY183" s="13" t="s">
        <v>192</v>
      </c>
      <c r="BE183" s="207">
        <f>IF(N183="základní",J183,0)</f>
        <v>0</v>
      </c>
      <c r="BF183" s="207">
        <f>IF(N183="snížená",J183,0)</f>
        <v>0</v>
      </c>
      <c r="BG183" s="207">
        <f>IF(N183="zákl. přenesená",J183,0)</f>
        <v>0</v>
      </c>
      <c r="BH183" s="207">
        <f>IF(N183="sníž. přenesená",J183,0)</f>
        <v>0</v>
      </c>
      <c r="BI183" s="207">
        <f>IF(N183="nulová",J183,0)</f>
        <v>0</v>
      </c>
      <c r="BJ183" s="13" t="s">
        <v>85</v>
      </c>
      <c r="BK183" s="207">
        <f>ROUND(I183*H183,2)</f>
        <v>0</v>
      </c>
      <c r="BL183" s="13" t="s">
        <v>288</v>
      </c>
      <c r="BM183" s="206" t="s">
        <v>798</v>
      </c>
    </row>
    <row r="184" s="10" customFormat="1">
      <c r="A184" s="10"/>
      <c r="B184" s="208"/>
      <c r="C184" s="209"/>
      <c r="D184" s="210" t="s">
        <v>194</v>
      </c>
      <c r="E184" s="211" t="s">
        <v>1</v>
      </c>
      <c r="F184" s="212" t="s">
        <v>799</v>
      </c>
      <c r="G184" s="209"/>
      <c r="H184" s="213">
        <v>1.0800000000000001</v>
      </c>
      <c r="I184" s="214"/>
      <c r="J184" s="209"/>
      <c r="K184" s="209"/>
      <c r="L184" s="215"/>
      <c r="M184" s="216"/>
      <c r="N184" s="217"/>
      <c r="O184" s="217"/>
      <c r="P184" s="217"/>
      <c r="Q184" s="217"/>
      <c r="R184" s="217"/>
      <c r="S184" s="217"/>
      <c r="T184" s="218"/>
      <c r="U184" s="10"/>
      <c r="V184" s="10"/>
      <c r="W184" s="10"/>
      <c r="X184" s="10"/>
      <c r="Y184" s="10"/>
      <c r="Z184" s="10"/>
      <c r="AA184" s="10"/>
      <c r="AB184" s="10"/>
      <c r="AC184" s="10"/>
      <c r="AD184" s="10"/>
      <c r="AE184" s="10"/>
      <c r="AT184" s="219" t="s">
        <v>194</v>
      </c>
      <c r="AU184" s="219" t="s">
        <v>78</v>
      </c>
      <c r="AV184" s="10" t="s">
        <v>87</v>
      </c>
      <c r="AW184" s="10" t="s">
        <v>34</v>
      </c>
      <c r="AX184" s="10" t="s">
        <v>78</v>
      </c>
      <c r="AY184" s="219" t="s">
        <v>192</v>
      </c>
    </row>
    <row r="185" s="10" customFormat="1">
      <c r="A185" s="10"/>
      <c r="B185" s="208"/>
      <c r="C185" s="209"/>
      <c r="D185" s="210" t="s">
        <v>194</v>
      </c>
      <c r="E185" s="211" t="s">
        <v>1</v>
      </c>
      <c r="F185" s="212" t="s">
        <v>800</v>
      </c>
      <c r="G185" s="209"/>
      <c r="H185" s="213">
        <v>2.4300000000000002</v>
      </c>
      <c r="I185" s="214"/>
      <c r="J185" s="209"/>
      <c r="K185" s="209"/>
      <c r="L185" s="215"/>
      <c r="M185" s="216"/>
      <c r="N185" s="217"/>
      <c r="O185" s="217"/>
      <c r="P185" s="217"/>
      <c r="Q185" s="217"/>
      <c r="R185" s="217"/>
      <c r="S185" s="217"/>
      <c r="T185" s="218"/>
      <c r="U185" s="10"/>
      <c r="V185" s="10"/>
      <c r="W185" s="10"/>
      <c r="X185" s="10"/>
      <c r="Y185" s="10"/>
      <c r="Z185" s="10"/>
      <c r="AA185" s="10"/>
      <c r="AB185" s="10"/>
      <c r="AC185" s="10"/>
      <c r="AD185" s="10"/>
      <c r="AE185" s="10"/>
      <c r="AT185" s="219" t="s">
        <v>194</v>
      </c>
      <c r="AU185" s="219" t="s">
        <v>78</v>
      </c>
      <c r="AV185" s="10" t="s">
        <v>87</v>
      </c>
      <c r="AW185" s="10" t="s">
        <v>34</v>
      </c>
      <c r="AX185" s="10" t="s">
        <v>78</v>
      </c>
      <c r="AY185" s="219" t="s">
        <v>192</v>
      </c>
    </row>
    <row r="186" s="11" customFormat="1">
      <c r="A186" s="11"/>
      <c r="B186" s="242"/>
      <c r="C186" s="243"/>
      <c r="D186" s="210" t="s">
        <v>194</v>
      </c>
      <c r="E186" s="244" t="s">
        <v>1</v>
      </c>
      <c r="F186" s="245" t="s">
        <v>431</v>
      </c>
      <c r="G186" s="243"/>
      <c r="H186" s="246">
        <v>3.5100000000000002</v>
      </c>
      <c r="I186" s="247"/>
      <c r="J186" s="243"/>
      <c r="K186" s="243"/>
      <c r="L186" s="248"/>
      <c r="M186" s="249"/>
      <c r="N186" s="250"/>
      <c r="O186" s="250"/>
      <c r="P186" s="250"/>
      <c r="Q186" s="250"/>
      <c r="R186" s="250"/>
      <c r="S186" s="250"/>
      <c r="T186" s="251"/>
      <c r="U186" s="11"/>
      <c r="V186" s="11"/>
      <c r="W186" s="11"/>
      <c r="X186" s="11"/>
      <c r="Y186" s="11"/>
      <c r="Z186" s="11"/>
      <c r="AA186" s="11"/>
      <c r="AB186" s="11"/>
      <c r="AC186" s="11"/>
      <c r="AD186" s="11"/>
      <c r="AE186" s="11"/>
      <c r="AT186" s="252" t="s">
        <v>194</v>
      </c>
      <c r="AU186" s="252" t="s">
        <v>78</v>
      </c>
      <c r="AV186" s="11" t="s">
        <v>191</v>
      </c>
      <c r="AW186" s="11" t="s">
        <v>34</v>
      </c>
      <c r="AX186" s="11" t="s">
        <v>85</v>
      </c>
      <c r="AY186" s="252" t="s">
        <v>192</v>
      </c>
    </row>
    <row r="187" s="2" customFormat="1" ht="21.75" customHeight="1">
      <c r="A187" s="34"/>
      <c r="B187" s="35"/>
      <c r="C187" s="224" t="s">
        <v>338</v>
      </c>
      <c r="D187" s="224" t="s">
        <v>301</v>
      </c>
      <c r="E187" s="225" t="s">
        <v>355</v>
      </c>
      <c r="F187" s="226" t="s">
        <v>356</v>
      </c>
      <c r="G187" s="227" t="s">
        <v>204</v>
      </c>
      <c r="H187" s="228">
        <v>1.6200000000000001</v>
      </c>
      <c r="I187" s="229"/>
      <c r="J187" s="230">
        <f>ROUND(I187*H187,2)</f>
        <v>0</v>
      </c>
      <c r="K187" s="226" t="s">
        <v>190</v>
      </c>
      <c r="L187" s="231"/>
      <c r="M187" s="232" t="s">
        <v>1</v>
      </c>
      <c r="N187" s="233" t="s">
        <v>43</v>
      </c>
      <c r="O187" s="87"/>
      <c r="P187" s="204">
        <f>O187*H187</f>
        <v>0</v>
      </c>
      <c r="Q187" s="204">
        <v>2.4289999999999998</v>
      </c>
      <c r="R187" s="204">
        <f>Q187*H187</f>
        <v>3.9349799999999999</v>
      </c>
      <c r="S187" s="204">
        <v>0</v>
      </c>
      <c r="T187" s="205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206" t="s">
        <v>288</v>
      </c>
      <c r="AT187" s="206" t="s">
        <v>301</v>
      </c>
      <c r="AU187" s="206" t="s">
        <v>78</v>
      </c>
      <c r="AY187" s="13" t="s">
        <v>192</v>
      </c>
      <c r="BE187" s="207">
        <f>IF(N187="základní",J187,0)</f>
        <v>0</v>
      </c>
      <c r="BF187" s="207">
        <f>IF(N187="snížená",J187,0)</f>
        <v>0</v>
      </c>
      <c r="BG187" s="207">
        <f>IF(N187="zákl. přenesená",J187,0)</f>
        <v>0</v>
      </c>
      <c r="BH187" s="207">
        <f>IF(N187="sníž. přenesená",J187,0)</f>
        <v>0</v>
      </c>
      <c r="BI187" s="207">
        <f>IF(N187="nulová",J187,0)</f>
        <v>0</v>
      </c>
      <c r="BJ187" s="13" t="s">
        <v>85</v>
      </c>
      <c r="BK187" s="207">
        <f>ROUND(I187*H187,2)</f>
        <v>0</v>
      </c>
      <c r="BL187" s="13" t="s">
        <v>288</v>
      </c>
      <c r="BM187" s="206" t="s">
        <v>801</v>
      </c>
    </row>
    <row r="188" s="10" customFormat="1">
      <c r="A188" s="10"/>
      <c r="B188" s="208"/>
      <c r="C188" s="209"/>
      <c r="D188" s="210" t="s">
        <v>194</v>
      </c>
      <c r="E188" s="211" t="s">
        <v>1</v>
      </c>
      <c r="F188" s="212" t="s">
        <v>802</v>
      </c>
      <c r="G188" s="209"/>
      <c r="H188" s="213">
        <v>1.6200000000000001</v>
      </c>
      <c r="I188" s="214"/>
      <c r="J188" s="209"/>
      <c r="K188" s="209"/>
      <c r="L188" s="215"/>
      <c r="M188" s="216"/>
      <c r="N188" s="217"/>
      <c r="O188" s="217"/>
      <c r="P188" s="217"/>
      <c r="Q188" s="217"/>
      <c r="R188" s="217"/>
      <c r="S188" s="217"/>
      <c r="T188" s="218"/>
      <c r="U188" s="10"/>
      <c r="V188" s="10"/>
      <c r="W188" s="10"/>
      <c r="X188" s="10"/>
      <c r="Y188" s="10"/>
      <c r="Z188" s="10"/>
      <c r="AA188" s="10"/>
      <c r="AB188" s="10"/>
      <c r="AC188" s="10"/>
      <c r="AD188" s="10"/>
      <c r="AE188" s="10"/>
      <c r="AT188" s="219" t="s">
        <v>194</v>
      </c>
      <c r="AU188" s="219" t="s">
        <v>78</v>
      </c>
      <c r="AV188" s="10" t="s">
        <v>87</v>
      </c>
      <c r="AW188" s="10" t="s">
        <v>34</v>
      </c>
      <c r="AX188" s="10" t="s">
        <v>85</v>
      </c>
      <c r="AY188" s="219" t="s">
        <v>192</v>
      </c>
    </row>
    <row r="189" s="2" customFormat="1" ht="24.15" customHeight="1">
      <c r="A189" s="34"/>
      <c r="B189" s="35"/>
      <c r="C189" s="224" t="s">
        <v>342</v>
      </c>
      <c r="D189" s="224" t="s">
        <v>301</v>
      </c>
      <c r="E189" s="225" t="s">
        <v>317</v>
      </c>
      <c r="F189" s="226" t="s">
        <v>318</v>
      </c>
      <c r="G189" s="227" t="s">
        <v>287</v>
      </c>
      <c r="H189" s="228">
        <v>8.4770000000000003</v>
      </c>
      <c r="I189" s="229"/>
      <c r="J189" s="230">
        <f>ROUND(I189*H189,2)</f>
        <v>0</v>
      </c>
      <c r="K189" s="226" t="s">
        <v>190</v>
      </c>
      <c r="L189" s="231"/>
      <c r="M189" s="232" t="s">
        <v>1</v>
      </c>
      <c r="N189" s="233" t="s">
        <v>43</v>
      </c>
      <c r="O189" s="87"/>
      <c r="P189" s="204">
        <f>O189*H189</f>
        <v>0</v>
      </c>
      <c r="Q189" s="204">
        <v>1</v>
      </c>
      <c r="R189" s="204">
        <f>Q189*H189</f>
        <v>8.4770000000000003</v>
      </c>
      <c r="S189" s="204">
        <v>0</v>
      </c>
      <c r="T189" s="205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206" t="s">
        <v>288</v>
      </c>
      <c r="AT189" s="206" t="s">
        <v>301</v>
      </c>
      <c r="AU189" s="206" t="s">
        <v>78</v>
      </c>
      <c r="AY189" s="13" t="s">
        <v>192</v>
      </c>
      <c r="BE189" s="207">
        <f>IF(N189="základní",J189,0)</f>
        <v>0</v>
      </c>
      <c r="BF189" s="207">
        <f>IF(N189="snížená",J189,0)</f>
        <v>0</v>
      </c>
      <c r="BG189" s="207">
        <f>IF(N189="zákl. přenesená",J189,0)</f>
        <v>0</v>
      </c>
      <c r="BH189" s="207">
        <f>IF(N189="sníž. přenesená",J189,0)</f>
        <v>0</v>
      </c>
      <c r="BI189" s="207">
        <f>IF(N189="nulová",J189,0)</f>
        <v>0</v>
      </c>
      <c r="BJ189" s="13" t="s">
        <v>85</v>
      </c>
      <c r="BK189" s="207">
        <f>ROUND(I189*H189,2)</f>
        <v>0</v>
      </c>
      <c r="BL189" s="13" t="s">
        <v>288</v>
      </c>
      <c r="BM189" s="206" t="s">
        <v>803</v>
      </c>
    </row>
    <row r="190" s="10" customFormat="1">
      <c r="A190" s="10"/>
      <c r="B190" s="208"/>
      <c r="C190" s="209"/>
      <c r="D190" s="210" t="s">
        <v>194</v>
      </c>
      <c r="E190" s="211" t="s">
        <v>1</v>
      </c>
      <c r="F190" s="212" t="s">
        <v>804</v>
      </c>
      <c r="G190" s="209"/>
      <c r="H190" s="213">
        <v>8.4770000000000003</v>
      </c>
      <c r="I190" s="214"/>
      <c r="J190" s="209"/>
      <c r="K190" s="209"/>
      <c r="L190" s="215"/>
      <c r="M190" s="216"/>
      <c r="N190" s="217"/>
      <c r="O190" s="217"/>
      <c r="P190" s="217"/>
      <c r="Q190" s="217"/>
      <c r="R190" s="217"/>
      <c r="S190" s="217"/>
      <c r="T190" s="218"/>
      <c r="U190" s="10"/>
      <c r="V190" s="10"/>
      <c r="W190" s="10"/>
      <c r="X190" s="10"/>
      <c r="Y190" s="10"/>
      <c r="Z190" s="10"/>
      <c r="AA190" s="10"/>
      <c r="AB190" s="10"/>
      <c r="AC190" s="10"/>
      <c r="AD190" s="10"/>
      <c r="AE190" s="10"/>
      <c r="AT190" s="219" t="s">
        <v>194</v>
      </c>
      <c r="AU190" s="219" t="s">
        <v>78</v>
      </c>
      <c r="AV190" s="10" t="s">
        <v>87</v>
      </c>
      <c r="AW190" s="10" t="s">
        <v>34</v>
      </c>
      <c r="AX190" s="10" t="s">
        <v>85</v>
      </c>
      <c r="AY190" s="219" t="s">
        <v>192</v>
      </c>
    </row>
    <row r="191" s="2" customFormat="1" ht="21.75" customHeight="1">
      <c r="A191" s="34"/>
      <c r="B191" s="35"/>
      <c r="C191" s="224" t="s">
        <v>346</v>
      </c>
      <c r="D191" s="224" t="s">
        <v>301</v>
      </c>
      <c r="E191" s="225" t="s">
        <v>322</v>
      </c>
      <c r="F191" s="226" t="s">
        <v>323</v>
      </c>
      <c r="G191" s="227" t="s">
        <v>287</v>
      </c>
      <c r="H191" s="228">
        <v>8.4770000000000003</v>
      </c>
      <c r="I191" s="229"/>
      <c r="J191" s="230">
        <f>ROUND(I191*H191,2)</f>
        <v>0</v>
      </c>
      <c r="K191" s="226" t="s">
        <v>190</v>
      </c>
      <c r="L191" s="231"/>
      <c r="M191" s="232" t="s">
        <v>1</v>
      </c>
      <c r="N191" s="233" t="s">
        <v>43</v>
      </c>
      <c r="O191" s="87"/>
      <c r="P191" s="204">
        <f>O191*H191</f>
        <v>0</v>
      </c>
      <c r="Q191" s="204">
        <v>1</v>
      </c>
      <c r="R191" s="204">
        <f>Q191*H191</f>
        <v>8.4770000000000003</v>
      </c>
      <c r="S191" s="204">
        <v>0</v>
      </c>
      <c r="T191" s="205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206" t="s">
        <v>288</v>
      </c>
      <c r="AT191" s="206" t="s">
        <v>301</v>
      </c>
      <c r="AU191" s="206" t="s">
        <v>78</v>
      </c>
      <c r="AY191" s="13" t="s">
        <v>192</v>
      </c>
      <c r="BE191" s="207">
        <f>IF(N191="základní",J191,0)</f>
        <v>0</v>
      </c>
      <c r="BF191" s="207">
        <f>IF(N191="snížená",J191,0)</f>
        <v>0</v>
      </c>
      <c r="BG191" s="207">
        <f>IF(N191="zákl. přenesená",J191,0)</f>
        <v>0</v>
      </c>
      <c r="BH191" s="207">
        <f>IF(N191="sníž. přenesená",J191,0)</f>
        <v>0</v>
      </c>
      <c r="BI191" s="207">
        <f>IF(N191="nulová",J191,0)</f>
        <v>0</v>
      </c>
      <c r="BJ191" s="13" t="s">
        <v>85</v>
      </c>
      <c r="BK191" s="207">
        <f>ROUND(I191*H191,2)</f>
        <v>0</v>
      </c>
      <c r="BL191" s="13" t="s">
        <v>288</v>
      </c>
      <c r="BM191" s="206" t="s">
        <v>805</v>
      </c>
    </row>
    <row r="192" s="2" customFormat="1" ht="24.15" customHeight="1">
      <c r="A192" s="34"/>
      <c r="B192" s="35"/>
      <c r="C192" s="224" t="s">
        <v>350</v>
      </c>
      <c r="D192" s="224" t="s">
        <v>301</v>
      </c>
      <c r="E192" s="225" t="s">
        <v>326</v>
      </c>
      <c r="F192" s="226" t="s">
        <v>327</v>
      </c>
      <c r="G192" s="227" t="s">
        <v>287</v>
      </c>
      <c r="H192" s="228">
        <v>8.4770000000000003</v>
      </c>
      <c r="I192" s="229"/>
      <c r="J192" s="230">
        <f>ROUND(I192*H192,2)</f>
        <v>0</v>
      </c>
      <c r="K192" s="226" t="s">
        <v>190</v>
      </c>
      <c r="L192" s="231"/>
      <c r="M192" s="232" t="s">
        <v>1</v>
      </c>
      <c r="N192" s="233" t="s">
        <v>43</v>
      </c>
      <c r="O192" s="87"/>
      <c r="P192" s="204">
        <f>O192*H192</f>
        <v>0</v>
      </c>
      <c r="Q192" s="204">
        <v>1</v>
      </c>
      <c r="R192" s="204">
        <f>Q192*H192</f>
        <v>8.4770000000000003</v>
      </c>
      <c r="S192" s="204">
        <v>0</v>
      </c>
      <c r="T192" s="205">
        <f>S192*H192</f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206" t="s">
        <v>288</v>
      </c>
      <c r="AT192" s="206" t="s">
        <v>301</v>
      </c>
      <c r="AU192" s="206" t="s">
        <v>78</v>
      </c>
      <c r="AY192" s="13" t="s">
        <v>192</v>
      </c>
      <c r="BE192" s="207">
        <f>IF(N192="základní",J192,0)</f>
        <v>0</v>
      </c>
      <c r="BF192" s="207">
        <f>IF(N192="snížená",J192,0)</f>
        <v>0</v>
      </c>
      <c r="BG192" s="207">
        <f>IF(N192="zákl. přenesená",J192,0)</f>
        <v>0</v>
      </c>
      <c r="BH192" s="207">
        <f>IF(N192="sníž. přenesená",J192,0)</f>
        <v>0</v>
      </c>
      <c r="BI192" s="207">
        <f>IF(N192="nulová",J192,0)</f>
        <v>0</v>
      </c>
      <c r="BJ192" s="13" t="s">
        <v>85</v>
      </c>
      <c r="BK192" s="207">
        <f>ROUND(I192*H192,2)</f>
        <v>0</v>
      </c>
      <c r="BL192" s="13" t="s">
        <v>288</v>
      </c>
      <c r="BM192" s="206" t="s">
        <v>806</v>
      </c>
    </row>
    <row r="193" s="2" customFormat="1" ht="16.5" customHeight="1">
      <c r="A193" s="34"/>
      <c r="B193" s="35"/>
      <c r="C193" s="224" t="s">
        <v>354</v>
      </c>
      <c r="D193" s="224" t="s">
        <v>301</v>
      </c>
      <c r="E193" s="225" t="s">
        <v>330</v>
      </c>
      <c r="F193" s="226" t="s">
        <v>331</v>
      </c>
      <c r="G193" s="227" t="s">
        <v>189</v>
      </c>
      <c r="H193" s="228">
        <v>45</v>
      </c>
      <c r="I193" s="229"/>
      <c r="J193" s="230">
        <f>ROUND(I193*H193,2)</f>
        <v>0</v>
      </c>
      <c r="K193" s="226" t="s">
        <v>190</v>
      </c>
      <c r="L193" s="231"/>
      <c r="M193" s="232" t="s">
        <v>1</v>
      </c>
      <c r="N193" s="233" t="s">
        <v>43</v>
      </c>
      <c r="O193" s="87"/>
      <c r="P193" s="204">
        <f>O193*H193</f>
        <v>0</v>
      </c>
      <c r="Q193" s="204">
        <v>0</v>
      </c>
      <c r="R193" s="204">
        <f>Q193*H193</f>
        <v>0</v>
      </c>
      <c r="S193" s="204">
        <v>0</v>
      </c>
      <c r="T193" s="205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206" t="s">
        <v>288</v>
      </c>
      <c r="AT193" s="206" t="s">
        <v>301</v>
      </c>
      <c r="AU193" s="206" t="s">
        <v>78</v>
      </c>
      <c r="AY193" s="13" t="s">
        <v>192</v>
      </c>
      <c r="BE193" s="207">
        <f>IF(N193="základní",J193,0)</f>
        <v>0</v>
      </c>
      <c r="BF193" s="207">
        <f>IF(N193="snížená",J193,0)</f>
        <v>0</v>
      </c>
      <c r="BG193" s="207">
        <f>IF(N193="zákl. přenesená",J193,0)</f>
        <v>0</v>
      </c>
      <c r="BH193" s="207">
        <f>IF(N193="sníž. přenesená",J193,0)</f>
        <v>0</v>
      </c>
      <c r="BI193" s="207">
        <f>IF(N193="nulová",J193,0)</f>
        <v>0</v>
      </c>
      <c r="BJ193" s="13" t="s">
        <v>85</v>
      </c>
      <c r="BK193" s="207">
        <f>ROUND(I193*H193,2)</f>
        <v>0</v>
      </c>
      <c r="BL193" s="13" t="s">
        <v>288</v>
      </c>
      <c r="BM193" s="206" t="s">
        <v>807</v>
      </c>
    </row>
    <row r="194" s="2" customFormat="1" ht="21.75" customHeight="1">
      <c r="A194" s="34"/>
      <c r="B194" s="35"/>
      <c r="C194" s="224" t="s">
        <v>487</v>
      </c>
      <c r="D194" s="224" t="s">
        <v>301</v>
      </c>
      <c r="E194" s="225" t="s">
        <v>334</v>
      </c>
      <c r="F194" s="226" t="s">
        <v>335</v>
      </c>
      <c r="G194" s="227" t="s">
        <v>218</v>
      </c>
      <c r="H194" s="228">
        <v>64</v>
      </c>
      <c r="I194" s="229"/>
      <c r="J194" s="230">
        <f>ROUND(I194*H194,2)</f>
        <v>0</v>
      </c>
      <c r="K194" s="226" t="s">
        <v>190</v>
      </c>
      <c r="L194" s="231"/>
      <c r="M194" s="232" t="s">
        <v>1</v>
      </c>
      <c r="N194" s="233" t="s">
        <v>43</v>
      </c>
      <c r="O194" s="87"/>
      <c r="P194" s="204">
        <f>O194*H194</f>
        <v>0</v>
      </c>
      <c r="Q194" s="204">
        <v>0.00018000000000000001</v>
      </c>
      <c r="R194" s="204">
        <f>Q194*H194</f>
        <v>0.011520000000000001</v>
      </c>
      <c r="S194" s="204">
        <v>0</v>
      </c>
      <c r="T194" s="205">
        <f>S194*H194</f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206" t="s">
        <v>288</v>
      </c>
      <c r="AT194" s="206" t="s">
        <v>301</v>
      </c>
      <c r="AU194" s="206" t="s">
        <v>78</v>
      </c>
      <c r="AY194" s="13" t="s">
        <v>192</v>
      </c>
      <c r="BE194" s="207">
        <f>IF(N194="základní",J194,0)</f>
        <v>0</v>
      </c>
      <c r="BF194" s="207">
        <f>IF(N194="snížená",J194,0)</f>
        <v>0</v>
      </c>
      <c r="BG194" s="207">
        <f>IF(N194="zákl. přenesená",J194,0)</f>
        <v>0</v>
      </c>
      <c r="BH194" s="207">
        <f>IF(N194="sníž. přenesená",J194,0)</f>
        <v>0</v>
      </c>
      <c r="BI194" s="207">
        <f>IF(N194="nulová",J194,0)</f>
        <v>0</v>
      </c>
      <c r="BJ194" s="13" t="s">
        <v>85</v>
      </c>
      <c r="BK194" s="207">
        <f>ROUND(I194*H194,2)</f>
        <v>0</v>
      </c>
      <c r="BL194" s="13" t="s">
        <v>288</v>
      </c>
      <c r="BM194" s="206" t="s">
        <v>808</v>
      </c>
    </row>
    <row r="195" s="10" customFormat="1">
      <c r="A195" s="10"/>
      <c r="B195" s="208"/>
      <c r="C195" s="209"/>
      <c r="D195" s="210" t="s">
        <v>194</v>
      </c>
      <c r="E195" s="211" t="s">
        <v>1</v>
      </c>
      <c r="F195" s="212" t="s">
        <v>809</v>
      </c>
      <c r="G195" s="209"/>
      <c r="H195" s="213">
        <v>64</v>
      </c>
      <c r="I195" s="214"/>
      <c r="J195" s="209"/>
      <c r="K195" s="209"/>
      <c r="L195" s="215"/>
      <c r="M195" s="216"/>
      <c r="N195" s="217"/>
      <c r="O195" s="217"/>
      <c r="P195" s="217"/>
      <c r="Q195" s="217"/>
      <c r="R195" s="217"/>
      <c r="S195" s="217"/>
      <c r="T195" s="218"/>
      <c r="U195" s="10"/>
      <c r="V195" s="10"/>
      <c r="W195" s="10"/>
      <c r="X195" s="10"/>
      <c r="Y195" s="10"/>
      <c r="Z195" s="10"/>
      <c r="AA195" s="10"/>
      <c r="AB195" s="10"/>
      <c r="AC195" s="10"/>
      <c r="AD195" s="10"/>
      <c r="AE195" s="10"/>
      <c r="AT195" s="219" t="s">
        <v>194</v>
      </c>
      <c r="AU195" s="219" t="s">
        <v>78</v>
      </c>
      <c r="AV195" s="10" t="s">
        <v>87</v>
      </c>
      <c r="AW195" s="10" t="s">
        <v>34</v>
      </c>
      <c r="AX195" s="10" t="s">
        <v>85</v>
      </c>
      <c r="AY195" s="219" t="s">
        <v>192</v>
      </c>
    </row>
    <row r="196" s="2" customFormat="1" ht="21.75" customHeight="1">
      <c r="A196" s="34"/>
      <c r="B196" s="35"/>
      <c r="C196" s="224" t="s">
        <v>492</v>
      </c>
      <c r="D196" s="224" t="s">
        <v>301</v>
      </c>
      <c r="E196" s="225" t="s">
        <v>351</v>
      </c>
      <c r="F196" s="226" t="s">
        <v>352</v>
      </c>
      <c r="G196" s="227" t="s">
        <v>218</v>
      </c>
      <c r="H196" s="228">
        <v>2</v>
      </c>
      <c r="I196" s="229"/>
      <c r="J196" s="230">
        <f>ROUND(I196*H196,2)</f>
        <v>0</v>
      </c>
      <c r="K196" s="226" t="s">
        <v>190</v>
      </c>
      <c r="L196" s="231"/>
      <c r="M196" s="232" t="s">
        <v>1</v>
      </c>
      <c r="N196" s="233" t="s">
        <v>43</v>
      </c>
      <c r="O196" s="87"/>
      <c r="P196" s="204">
        <f>O196*H196</f>
        <v>0</v>
      </c>
      <c r="Q196" s="204">
        <v>3.70425</v>
      </c>
      <c r="R196" s="204">
        <f>Q196*H196</f>
        <v>7.4085000000000001</v>
      </c>
      <c r="S196" s="204">
        <v>0</v>
      </c>
      <c r="T196" s="205">
        <f>S196*H196</f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206" t="s">
        <v>288</v>
      </c>
      <c r="AT196" s="206" t="s">
        <v>301</v>
      </c>
      <c r="AU196" s="206" t="s">
        <v>78</v>
      </c>
      <c r="AY196" s="13" t="s">
        <v>192</v>
      </c>
      <c r="BE196" s="207">
        <f>IF(N196="základní",J196,0)</f>
        <v>0</v>
      </c>
      <c r="BF196" s="207">
        <f>IF(N196="snížená",J196,0)</f>
        <v>0</v>
      </c>
      <c r="BG196" s="207">
        <f>IF(N196="zákl. přenesená",J196,0)</f>
        <v>0</v>
      </c>
      <c r="BH196" s="207">
        <f>IF(N196="sníž. přenesená",J196,0)</f>
        <v>0</v>
      </c>
      <c r="BI196" s="207">
        <f>IF(N196="nulová",J196,0)</f>
        <v>0</v>
      </c>
      <c r="BJ196" s="13" t="s">
        <v>85</v>
      </c>
      <c r="BK196" s="207">
        <f>ROUND(I196*H196,2)</f>
        <v>0</v>
      </c>
      <c r="BL196" s="13" t="s">
        <v>288</v>
      </c>
      <c r="BM196" s="206" t="s">
        <v>810</v>
      </c>
    </row>
    <row r="197" s="2" customFormat="1" ht="24.15" customHeight="1">
      <c r="A197" s="34"/>
      <c r="B197" s="35"/>
      <c r="C197" s="224" t="s">
        <v>497</v>
      </c>
      <c r="D197" s="224" t="s">
        <v>301</v>
      </c>
      <c r="E197" s="225" t="s">
        <v>811</v>
      </c>
      <c r="F197" s="226" t="s">
        <v>812</v>
      </c>
      <c r="G197" s="227" t="s">
        <v>189</v>
      </c>
      <c r="H197" s="228">
        <v>10</v>
      </c>
      <c r="I197" s="229"/>
      <c r="J197" s="230">
        <f>ROUND(I197*H197,2)</f>
        <v>0</v>
      </c>
      <c r="K197" s="226" t="s">
        <v>190</v>
      </c>
      <c r="L197" s="231"/>
      <c r="M197" s="232" t="s">
        <v>1</v>
      </c>
      <c r="N197" s="233" t="s">
        <v>43</v>
      </c>
      <c r="O197" s="87"/>
      <c r="P197" s="204">
        <f>O197*H197</f>
        <v>0</v>
      </c>
      <c r="Q197" s="204">
        <v>0.0011000000000000001</v>
      </c>
      <c r="R197" s="204">
        <f>Q197*H197</f>
        <v>0.011000000000000001</v>
      </c>
      <c r="S197" s="204">
        <v>0</v>
      </c>
      <c r="T197" s="205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206" t="s">
        <v>288</v>
      </c>
      <c r="AT197" s="206" t="s">
        <v>301</v>
      </c>
      <c r="AU197" s="206" t="s">
        <v>78</v>
      </c>
      <c r="AY197" s="13" t="s">
        <v>192</v>
      </c>
      <c r="BE197" s="207">
        <f>IF(N197="základní",J197,0)</f>
        <v>0</v>
      </c>
      <c r="BF197" s="207">
        <f>IF(N197="snížená",J197,0)</f>
        <v>0</v>
      </c>
      <c r="BG197" s="207">
        <f>IF(N197="zákl. přenesená",J197,0)</f>
        <v>0</v>
      </c>
      <c r="BH197" s="207">
        <f>IF(N197="sníž. přenesená",J197,0)</f>
        <v>0</v>
      </c>
      <c r="BI197" s="207">
        <f>IF(N197="nulová",J197,0)</f>
        <v>0</v>
      </c>
      <c r="BJ197" s="13" t="s">
        <v>85</v>
      </c>
      <c r="BK197" s="207">
        <f>ROUND(I197*H197,2)</f>
        <v>0</v>
      </c>
      <c r="BL197" s="13" t="s">
        <v>288</v>
      </c>
      <c r="BM197" s="206" t="s">
        <v>813</v>
      </c>
    </row>
    <row r="198" s="2" customFormat="1" ht="16.5" customHeight="1">
      <c r="A198" s="34"/>
      <c r="B198" s="35"/>
      <c r="C198" s="224" t="s">
        <v>501</v>
      </c>
      <c r="D198" s="224" t="s">
        <v>301</v>
      </c>
      <c r="E198" s="225" t="s">
        <v>814</v>
      </c>
      <c r="F198" s="226" t="s">
        <v>815</v>
      </c>
      <c r="G198" s="227" t="s">
        <v>198</v>
      </c>
      <c r="H198" s="228">
        <v>25</v>
      </c>
      <c r="I198" s="229"/>
      <c r="J198" s="230">
        <f>ROUND(I198*H198,2)</f>
        <v>0</v>
      </c>
      <c r="K198" s="226" t="s">
        <v>190</v>
      </c>
      <c r="L198" s="231"/>
      <c r="M198" s="232" t="s">
        <v>1</v>
      </c>
      <c r="N198" s="233" t="s">
        <v>43</v>
      </c>
      <c r="O198" s="87"/>
      <c r="P198" s="204">
        <f>O198*H198</f>
        <v>0</v>
      </c>
      <c r="Q198" s="204">
        <v>0</v>
      </c>
      <c r="R198" s="204">
        <f>Q198*H198</f>
        <v>0</v>
      </c>
      <c r="S198" s="204">
        <v>0</v>
      </c>
      <c r="T198" s="205">
        <f>S198*H198</f>
        <v>0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206" t="s">
        <v>288</v>
      </c>
      <c r="AT198" s="206" t="s">
        <v>301</v>
      </c>
      <c r="AU198" s="206" t="s">
        <v>78</v>
      </c>
      <c r="AY198" s="13" t="s">
        <v>192</v>
      </c>
      <c r="BE198" s="207">
        <f>IF(N198="základní",J198,0)</f>
        <v>0</v>
      </c>
      <c r="BF198" s="207">
        <f>IF(N198="snížená",J198,0)</f>
        <v>0</v>
      </c>
      <c r="BG198" s="207">
        <f>IF(N198="zákl. přenesená",J198,0)</f>
        <v>0</v>
      </c>
      <c r="BH198" s="207">
        <f>IF(N198="sníž. přenesená",J198,0)</f>
        <v>0</v>
      </c>
      <c r="BI198" s="207">
        <f>IF(N198="nulová",J198,0)</f>
        <v>0</v>
      </c>
      <c r="BJ198" s="13" t="s">
        <v>85</v>
      </c>
      <c r="BK198" s="207">
        <f>ROUND(I198*H198,2)</f>
        <v>0</v>
      </c>
      <c r="BL198" s="13" t="s">
        <v>288</v>
      </c>
      <c r="BM198" s="206" t="s">
        <v>816</v>
      </c>
    </row>
    <row r="199" s="2" customFormat="1" ht="16.5" customHeight="1">
      <c r="A199" s="34"/>
      <c r="B199" s="35"/>
      <c r="C199" s="224" t="s">
        <v>817</v>
      </c>
      <c r="D199" s="224" t="s">
        <v>301</v>
      </c>
      <c r="E199" s="225" t="s">
        <v>498</v>
      </c>
      <c r="F199" s="226" t="s">
        <v>499</v>
      </c>
      <c r="G199" s="227" t="s">
        <v>218</v>
      </c>
      <c r="H199" s="228">
        <v>3</v>
      </c>
      <c r="I199" s="229"/>
      <c r="J199" s="230">
        <f>ROUND(I199*H199,2)</f>
        <v>0</v>
      </c>
      <c r="K199" s="226" t="s">
        <v>190</v>
      </c>
      <c r="L199" s="231"/>
      <c r="M199" s="232" t="s">
        <v>1</v>
      </c>
      <c r="N199" s="233" t="s">
        <v>43</v>
      </c>
      <c r="O199" s="87"/>
      <c r="P199" s="204">
        <f>O199*H199</f>
        <v>0</v>
      </c>
      <c r="Q199" s="204">
        <v>0.90200000000000002</v>
      </c>
      <c r="R199" s="204">
        <f>Q199*H199</f>
        <v>2.706</v>
      </c>
      <c r="S199" s="204">
        <v>0</v>
      </c>
      <c r="T199" s="205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206" t="s">
        <v>288</v>
      </c>
      <c r="AT199" s="206" t="s">
        <v>301</v>
      </c>
      <c r="AU199" s="206" t="s">
        <v>78</v>
      </c>
      <c r="AY199" s="13" t="s">
        <v>192</v>
      </c>
      <c r="BE199" s="207">
        <f>IF(N199="základní",J199,0)</f>
        <v>0</v>
      </c>
      <c r="BF199" s="207">
        <f>IF(N199="snížená",J199,0)</f>
        <v>0</v>
      </c>
      <c r="BG199" s="207">
        <f>IF(N199="zákl. přenesená",J199,0)</f>
        <v>0</v>
      </c>
      <c r="BH199" s="207">
        <f>IF(N199="sníž. přenesená",J199,0)</f>
        <v>0</v>
      </c>
      <c r="BI199" s="207">
        <f>IF(N199="nulová",J199,0)</f>
        <v>0</v>
      </c>
      <c r="BJ199" s="13" t="s">
        <v>85</v>
      </c>
      <c r="BK199" s="207">
        <f>ROUND(I199*H199,2)</f>
        <v>0</v>
      </c>
      <c r="BL199" s="13" t="s">
        <v>288</v>
      </c>
      <c r="BM199" s="206" t="s">
        <v>818</v>
      </c>
    </row>
    <row r="200" s="2" customFormat="1" ht="16.5" customHeight="1">
      <c r="A200" s="34"/>
      <c r="B200" s="35"/>
      <c r="C200" s="224" t="s">
        <v>819</v>
      </c>
      <c r="D200" s="224" t="s">
        <v>301</v>
      </c>
      <c r="E200" s="225" t="s">
        <v>820</v>
      </c>
      <c r="F200" s="226" t="s">
        <v>821</v>
      </c>
      <c r="G200" s="227" t="s">
        <v>218</v>
      </c>
      <c r="H200" s="228">
        <v>1</v>
      </c>
      <c r="I200" s="229"/>
      <c r="J200" s="230">
        <f>ROUND(I200*H200,2)</f>
        <v>0</v>
      </c>
      <c r="K200" s="226" t="s">
        <v>190</v>
      </c>
      <c r="L200" s="231"/>
      <c r="M200" s="232" t="s">
        <v>1</v>
      </c>
      <c r="N200" s="233" t="s">
        <v>43</v>
      </c>
      <c r="O200" s="87"/>
      <c r="P200" s="204">
        <f>O200*H200</f>
        <v>0</v>
      </c>
      <c r="Q200" s="204">
        <v>0.90200000000000002</v>
      </c>
      <c r="R200" s="204">
        <f>Q200*H200</f>
        <v>0.90200000000000002</v>
      </c>
      <c r="S200" s="204">
        <v>0</v>
      </c>
      <c r="T200" s="205">
        <f>S200*H200</f>
        <v>0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206" t="s">
        <v>288</v>
      </c>
      <c r="AT200" s="206" t="s">
        <v>301</v>
      </c>
      <c r="AU200" s="206" t="s">
        <v>78</v>
      </c>
      <c r="AY200" s="13" t="s">
        <v>192</v>
      </c>
      <c r="BE200" s="207">
        <f>IF(N200="základní",J200,0)</f>
        <v>0</v>
      </c>
      <c r="BF200" s="207">
        <f>IF(N200="snížená",J200,0)</f>
        <v>0</v>
      </c>
      <c r="BG200" s="207">
        <f>IF(N200="zákl. přenesená",J200,0)</f>
        <v>0</v>
      </c>
      <c r="BH200" s="207">
        <f>IF(N200="sníž. přenesená",J200,0)</f>
        <v>0</v>
      </c>
      <c r="BI200" s="207">
        <f>IF(N200="nulová",J200,0)</f>
        <v>0</v>
      </c>
      <c r="BJ200" s="13" t="s">
        <v>85</v>
      </c>
      <c r="BK200" s="207">
        <f>ROUND(I200*H200,2)</f>
        <v>0</v>
      </c>
      <c r="BL200" s="13" t="s">
        <v>288</v>
      </c>
      <c r="BM200" s="206" t="s">
        <v>822</v>
      </c>
    </row>
    <row r="201" s="2" customFormat="1" ht="16.5" customHeight="1">
      <c r="A201" s="34"/>
      <c r="B201" s="35"/>
      <c r="C201" s="224" t="s">
        <v>823</v>
      </c>
      <c r="D201" s="224" t="s">
        <v>301</v>
      </c>
      <c r="E201" s="225" t="s">
        <v>502</v>
      </c>
      <c r="F201" s="226" t="s">
        <v>503</v>
      </c>
      <c r="G201" s="227" t="s">
        <v>218</v>
      </c>
      <c r="H201" s="228">
        <v>1</v>
      </c>
      <c r="I201" s="229"/>
      <c r="J201" s="230">
        <f>ROUND(I201*H201,2)</f>
        <v>0</v>
      </c>
      <c r="K201" s="226" t="s">
        <v>190</v>
      </c>
      <c r="L201" s="231"/>
      <c r="M201" s="253" t="s">
        <v>1</v>
      </c>
      <c r="N201" s="254" t="s">
        <v>43</v>
      </c>
      <c r="O201" s="239"/>
      <c r="P201" s="240">
        <f>O201*H201</f>
        <v>0</v>
      </c>
      <c r="Q201" s="240">
        <v>0.90200000000000002</v>
      </c>
      <c r="R201" s="240">
        <f>Q201*H201</f>
        <v>0.90200000000000002</v>
      </c>
      <c r="S201" s="240">
        <v>0</v>
      </c>
      <c r="T201" s="241">
        <f>S201*H201</f>
        <v>0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206" t="s">
        <v>288</v>
      </c>
      <c r="AT201" s="206" t="s">
        <v>301</v>
      </c>
      <c r="AU201" s="206" t="s">
        <v>78</v>
      </c>
      <c r="AY201" s="13" t="s">
        <v>192</v>
      </c>
      <c r="BE201" s="207">
        <f>IF(N201="základní",J201,0)</f>
        <v>0</v>
      </c>
      <c r="BF201" s="207">
        <f>IF(N201="snížená",J201,0)</f>
        <v>0</v>
      </c>
      <c r="BG201" s="207">
        <f>IF(N201="zákl. přenesená",J201,0)</f>
        <v>0</v>
      </c>
      <c r="BH201" s="207">
        <f>IF(N201="sníž. přenesená",J201,0)</f>
        <v>0</v>
      </c>
      <c r="BI201" s="207">
        <f>IF(N201="nulová",J201,0)</f>
        <v>0</v>
      </c>
      <c r="BJ201" s="13" t="s">
        <v>85</v>
      </c>
      <c r="BK201" s="207">
        <f>ROUND(I201*H201,2)</f>
        <v>0</v>
      </c>
      <c r="BL201" s="13" t="s">
        <v>288</v>
      </c>
      <c r="BM201" s="206" t="s">
        <v>824</v>
      </c>
    </row>
    <row r="202" s="2" customFormat="1" ht="6.96" customHeight="1">
      <c r="A202" s="34"/>
      <c r="B202" s="62"/>
      <c r="C202" s="63"/>
      <c r="D202" s="63"/>
      <c r="E202" s="63"/>
      <c r="F202" s="63"/>
      <c r="G202" s="63"/>
      <c r="H202" s="63"/>
      <c r="I202" s="63"/>
      <c r="J202" s="63"/>
      <c r="K202" s="63"/>
      <c r="L202" s="40"/>
      <c r="M202" s="34"/>
      <c r="O202" s="34"/>
      <c r="P202" s="34"/>
      <c r="Q202" s="34"/>
      <c r="R202" s="34"/>
      <c r="S202" s="34"/>
      <c r="T202" s="34"/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</row>
  </sheetData>
  <sheetProtection sheet="1" autoFilter="0" formatColumns="0" formatRows="0" objects="1" scenarios="1" spinCount="100000" saltValue="oToXY8GpKM5Xc64ItXSM18lQedgo0D3mJBFHSD3wocx8VGRCwTPyxSMnq7whtu6EvcJ5S024iHfx8kdoSTwxkg==" hashValue="os0cxM/qPw66dGDPPbzFIaMz5sfhw8z5JHUjF4ZujOzeT6Bl/s/lALswKCpoc07fjrQirtNXm+ddPXBcLxzWBg==" algorithmName="SHA-512" password="CC35"/>
  <autoFilter ref="C119:K201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8:H108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132</v>
      </c>
    </row>
    <row r="3" s="1" customFormat="1" ht="6.96" customHeight="1">
      <c r="B3" s="142"/>
      <c r="C3" s="143"/>
      <c r="D3" s="143"/>
      <c r="E3" s="143"/>
      <c r="F3" s="143"/>
      <c r="G3" s="143"/>
      <c r="H3" s="143"/>
      <c r="I3" s="143"/>
      <c r="J3" s="143"/>
      <c r="K3" s="143"/>
      <c r="L3" s="16"/>
      <c r="AT3" s="13" t="s">
        <v>87</v>
      </c>
    </row>
    <row r="4" s="1" customFormat="1" ht="24.96" customHeight="1">
      <c r="B4" s="16"/>
      <c r="D4" s="144" t="s">
        <v>163</v>
      </c>
      <c r="L4" s="16"/>
      <c r="M4" s="145" t="s">
        <v>10</v>
      </c>
      <c r="AT4" s="13" t="s">
        <v>4</v>
      </c>
    </row>
    <row r="5" s="1" customFormat="1" ht="6.96" customHeight="1">
      <c r="B5" s="16"/>
      <c r="L5" s="16"/>
    </row>
    <row r="6" s="1" customFormat="1" ht="12" customHeight="1">
      <c r="B6" s="16"/>
      <c r="D6" s="146" t="s">
        <v>16</v>
      </c>
      <c r="L6" s="16"/>
    </row>
    <row r="7" s="1" customFormat="1" ht="16.5" customHeight="1">
      <c r="B7" s="16"/>
      <c r="E7" s="147" t="str">
        <f>'Rekapitulace stavby'!K6</f>
        <v>Oprava přejezdů v obvodu ST Karlovy Vary 2023-24</v>
      </c>
      <c r="F7" s="146"/>
      <c r="G7" s="146"/>
      <c r="H7" s="146"/>
      <c r="L7" s="16"/>
    </row>
    <row r="8" s="1" customFormat="1" ht="12" customHeight="1">
      <c r="B8" s="16"/>
      <c r="D8" s="146" t="s">
        <v>164</v>
      </c>
      <c r="L8" s="16"/>
    </row>
    <row r="9" s="2" customFormat="1" ht="16.5" customHeight="1">
      <c r="A9" s="34"/>
      <c r="B9" s="40"/>
      <c r="C9" s="34"/>
      <c r="D9" s="34"/>
      <c r="E9" s="147" t="s">
        <v>733</v>
      </c>
      <c r="F9" s="34"/>
      <c r="G9" s="34"/>
      <c r="H9" s="34"/>
      <c r="I9" s="34"/>
      <c r="J9" s="34"/>
      <c r="K9" s="34"/>
      <c r="L9" s="5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 ht="12" customHeight="1">
      <c r="A10" s="34"/>
      <c r="B10" s="40"/>
      <c r="C10" s="34"/>
      <c r="D10" s="146" t="s">
        <v>166</v>
      </c>
      <c r="E10" s="34"/>
      <c r="F10" s="34"/>
      <c r="G10" s="34"/>
      <c r="H10" s="34"/>
      <c r="I10" s="34"/>
      <c r="J10" s="34"/>
      <c r="K10" s="34"/>
      <c r="L10" s="5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6.5" customHeight="1">
      <c r="A11" s="34"/>
      <c r="B11" s="40"/>
      <c r="C11" s="34"/>
      <c r="D11" s="34"/>
      <c r="E11" s="148" t="s">
        <v>825</v>
      </c>
      <c r="F11" s="34"/>
      <c r="G11" s="34"/>
      <c r="H11" s="34"/>
      <c r="I11" s="34"/>
      <c r="J11" s="34"/>
      <c r="K11" s="34"/>
      <c r="L11" s="5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>
      <c r="A12" s="34"/>
      <c r="B12" s="40"/>
      <c r="C12" s="34"/>
      <c r="D12" s="34"/>
      <c r="E12" s="34"/>
      <c r="F12" s="34"/>
      <c r="G12" s="34"/>
      <c r="H12" s="34"/>
      <c r="I12" s="34"/>
      <c r="J12" s="34"/>
      <c r="K12" s="34"/>
      <c r="L12" s="5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2" customHeight="1">
      <c r="A13" s="34"/>
      <c r="B13" s="40"/>
      <c r="C13" s="34"/>
      <c r="D13" s="146" t="s">
        <v>18</v>
      </c>
      <c r="E13" s="34"/>
      <c r="F13" s="137" t="s">
        <v>1</v>
      </c>
      <c r="G13" s="34"/>
      <c r="H13" s="34"/>
      <c r="I13" s="146" t="s">
        <v>19</v>
      </c>
      <c r="J13" s="137" t="s">
        <v>1</v>
      </c>
      <c r="K13" s="34"/>
      <c r="L13" s="5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40"/>
      <c r="C14" s="34"/>
      <c r="D14" s="146" t="s">
        <v>20</v>
      </c>
      <c r="E14" s="34"/>
      <c r="F14" s="137" t="s">
        <v>21</v>
      </c>
      <c r="G14" s="34"/>
      <c r="H14" s="34"/>
      <c r="I14" s="146" t="s">
        <v>22</v>
      </c>
      <c r="J14" s="149" t="str">
        <f>'Rekapitulace stavby'!AN8</f>
        <v>1. 2. 2023</v>
      </c>
      <c r="K14" s="34"/>
      <c r="L14" s="5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0.8" customHeight="1">
      <c r="A15" s="34"/>
      <c r="B15" s="40"/>
      <c r="C15" s="34"/>
      <c r="D15" s="34"/>
      <c r="E15" s="34"/>
      <c r="F15" s="34"/>
      <c r="G15" s="34"/>
      <c r="H15" s="34"/>
      <c r="I15" s="34"/>
      <c r="J15" s="34"/>
      <c r="K15" s="34"/>
      <c r="L15" s="5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12" customHeight="1">
      <c r="A16" s="34"/>
      <c r="B16" s="40"/>
      <c r="C16" s="34"/>
      <c r="D16" s="146" t="s">
        <v>24</v>
      </c>
      <c r="E16" s="34"/>
      <c r="F16" s="34"/>
      <c r="G16" s="34"/>
      <c r="H16" s="34"/>
      <c r="I16" s="146" t="s">
        <v>25</v>
      </c>
      <c r="J16" s="137" t="s">
        <v>26</v>
      </c>
      <c r="K16" s="34"/>
      <c r="L16" s="5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8" customHeight="1">
      <c r="A17" s="34"/>
      <c r="B17" s="40"/>
      <c r="C17" s="34"/>
      <c r="D17" s="34"/>
      <c r="E17" s="137" t="s">
        <v>27</v>
      </c>
      <c r="F17" s="34"/>
      <c r="G17" s="34"/>
      <c r="H17" s="34"/>
      <c r="I17" s="146" t="s">
        <v>28</v>
      </c>
      <c r="J17" s="137" t="s">
        <v>29</v>
      </c>
      <c r="K17" s="34"/>
      <c r="L17" s="5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6.96" customHeight="1">
      <c r="A18" s="34"/>
      <c r="B18" s="40"/>
      <c r="C18" s="34"/>
      <c r="D18" s="34"/>
      <c r="E18" s="34"/>
      <c r="F18" s="34"/>
      <c r="G18" s="34"/>
      <c r="H18" s="34"/>
      <c r="I18" s="34"/>
      <c r="J18" s="34"/>
      <c r="K18" s="34"/>
      <c r="L18" s="5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12" customHeight="1">
      <c r="A19" s="34"/>
      <c r="B19" s="40"/>
      <c r="C19" s="34"/>
      <c r="D19" s="146" t="s">
        <v>30</v>
      </c>
      <c r="E19" s="34"/>
      <c r="F19" s="34"/>
      <c r="G19" s="34"/>
      <c r="H19" s="34"/>
      <c r="I19" s="146" t="s">
        <v>25</v>
      </c>
      <c r="J19" s="29" t="str">
        <f>'Rekapitulace stavby'!AN13</f>
        <v>Vyplň údaj</v>
      </c>
      <c r="K19" s="34"/>
      <c r="L19" s="5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8" customHeight="1">
      <c r="A20" s="34"/>
      <c r="B20" s="40"/>
      <c r="C20" s="34"/>
      <c r="D20" s="34"/>
      <c r="E20" s="29" t="str">
        <f>'Rekapitulace stavby'!E14</f>
        <v>Vyplň údaj</v>
      </c>
      <c r="F20" s="137"/>
      <c r="G20" s="137"/>
      <c r="H20" s="137"/>
      <c r="I20" s="146" t="s">
        <v>28</v>
      </c>
      <c r="J20" s="29" t="str">
        <f>'Rekapitulace stavby'!AN14</f>
        <v>Vyplň údaj</v>
      </c>
      <c r="K20" s="34"/>
      <c r="L20" s="5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6.96" customHeight="1">
      <c r="A21" s="34"/>
      <c r="B21" s="40"/>
      <c r="C21" s="34"/>
      <c r="D21" s="34"/>
      <c r="E21" s="34"/>
      <c r="F21" s="34"/>
      <c r="G21" s="34"/>
      <c r="H21" s="34"/>
      <c r="I21" s="34"/>
      <c r="J21" s="34"/>
      <c r="K21" s="34"/>
      <c r="L21" s="5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12" customHeight="1">
      <c r="A22" s="34"/>
      <c r="B22" s="40"/>
      <c r="C22" s="34"/>
      <c r="D22" s="146" t="s">
        <v>32</v>
      </c>
      <c r="E22" s="34"/>
      <c r="F22" s="34"/>
      <c r="G22" s="34"/>
      <c r="H22" s="34"/>
      <c r="I22" s="146" t="s">
        <v>25</v>
      </c>
      <c r="J22" s="137" t="str">
        <f>IF('Rekapitulace stavby'!AN16="","",'Rekapitulace stavby'!AN16)</f>
        <v/>
      </c>
      <c r="K22" s="34"/>
      <c r="L22" s="5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8" customHeight="1">
      <c r="A23" s="34"/>
      <c r="B23" s="40"/>
      <c r="C23" s="34"/>
      <c r="D23" s="34"/>
      <c r="E23" s="137" t="str">
        <f>IF('Rekapitulace stavby'!E17="","",'Rekapitulace stavby'!E17)</f>
        <v xml:space="preserve"> </v>
      </c>
      <c r="F23" s="34"/>
      <c r="G23" s="34"/>
      <c r="H23" s="34"/>
      <c r="I23" s="146" t="s">
        <v>28</v>
      </c>
      <c r="J23" s="137" t="str">
        <f>IF('Rekapitulace stavby'!AN17="","",'Rekapitulace stavby'!AN17)</f>
        <v/>
      </c>
      <c r="K23" s="34"/>
      <c r="L23" s="5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6.96" customHeight="1">
      <c r="A24" s="34"/>
      <c r="B24" s="40"/>
      <c r="C24" s="34"/>
      <c r="D24" s="34"/>
      <c r="E24" s="34"/>
      <c r="F24" s="34"/>
      <c r="G24" s="34"/>
      <c r="H24" s="34"/>
      <c r="I24" s="34"/>
      <c r="J24" s="34"/>
      <c r="K24" s="34"/>
      <c r="L24" s="5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12" customHeight="1">
      <c r="A25" s="34"/>
      <c r="B25" s="40"/>
      <c r="C25" s="34"/>
      <c r="D25" s="146" t="s">
        <v>35</v>
      </c>
      <c r="E25" s="34"/>
      <c r="F25" s="34"/>
      <c r="G25" s="34"/>
      <c r="H25" s="34"/>
      <c r="I25" s="146" t="s">
        <v>25</v>
      </c>
      <c r="J25" s="137" t="s">
        <v>1</v>
      </c>
      <c r="K25" s="34"/>
      <c r="L25" s="5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8" customHeight="1">
      <c r="A26" s="34"/>
      <c r="B26" s="40"/>
      <c r="C26" s="34"/>
      <c r="D26" s="34"/>
      <c r="E26" s="137" t="s">
        <v>36</v>
      </c>
      <c r="F26" s="34"/>
      <c r="G26" s="34"/>
      <c r="H26" s="34"/>
      <c r="I26" s="146" t="s">
        <v>28</v>
      </c>
      <c r="J26" s="137" t="s">
        <v>1</v>
      </c>
      <c r="K26" s="34"/>
      <c r="L26" s="5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2" customFormat="1" ht="6.96" customHeight="1">
      <c r="A27" s="34"/>
      <c r="B27" s="40"/>
      <c r="C27" s="34"/>
      <c r="D27" s="34"/>
      <c r="E27" s="34"/>
      <c r="F27" s="34"/>
      <c r="G27" s="34"/>
      <c r="H27" s="34"/>
      <c r="I27" s="34"/>
      <c r="J27" s="34"/>
      <c r="K27" s="34"/>
      <c r="L27" s="59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="2" customFormat="1" ht="12" customHeight="1">
      <c r="A28" s="34"/>
      <c r="B28" s="40"/>
      <c r="C28" s="34"/>
      <c r="D28" s="146" t="s">
        <v>37</v>
      </c>
      <c r="E28" s="34"/>
      <c r="F28" s="34"/>
      <c r="G28" s="34"/>
      <c r="H28" s="34"/>
      <c r="I28" s="34"/>
      <c r="J28" s="34"/>
      <c r="K28" s="34"/>
      <c r="L28" s="5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8" customFormat="1" ht="16.5" customHeight="1">
      <c r="A29" s="150"/>
      <c r="B29" s="151"/>
      <c r="C29" s="150"/>
      <c r="D29" s="150"/>
      <c r="E29" s="152" t="s">
        <v>1</v>
      </c>
      <c r="F29" s="152"/>
      <c r="G29" s="152"/>
      <c r="H29" s="152"/>
      <c r="I29" s="150"/>
      <c r="J29" s="150"/>
      <c r="K29" s="150"/>
      <c r="L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="2" customFormat="1" ht="6.96" customHeight="1">
      <c r="A30" s="34"/>
      <c r="B30" s="40"/>
      <c r="C30" s="34"/>
      <c r="D30" s="34"/>
      <c r="E30" s="34"/>
      <c r="F30" s="34"/>
      <c r="G30" s="34"/>
      <c r="H30" s="34"/>
      <c r="I30" s="34"/>
      <c r="J30" s="34"/>
      <c r="K30" s="34"/>
      <c r="L30" s="5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40"/>
      <c r="C31" s="34"/>
      <c r="D31" s="154"/>
      <c r="E31" s="154"/>
      <c r="F31" s="154"/>
      <c r="G31" s="154"/>
      <c r="H31" s="154"/>
      <c r="I31" s="154"/>
      <c r="J31" s="154"/>
      <c r="K31" s="154"/>
      <c r="L31" s="5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25.44" customHeight="1">
      <c r="A32" s="34"/>
      <c r="B32" s="40"/>
      <c r="C32" s="34"/>
      <c r="D32" s="155" t="s">
        <v>38</v>
      </c>
      <c r="E32" s="34"/>
      <c r="F32" s="34"/>
      <c r="G32" s="34"/>
      <c r="H32" s="34"/>
      <c r="I32" s="34"/>
      <c r="J32" s="156">
        <f>ROUND(J120, 2)</f>
        <v>0</v>
      </c>
      <c r="K32" s="34"/>
      <c r="L32" s="5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6.96" customHeight="1">
      <c r="A33" s="34"/>
      <c r="B33" s="40"/>
      <c r="C33" s="34"/>
      <c r="D33" s="154"/>
      <c r="E33" s="154"/>
      <c r="F33" s="154"/>
      <c r="G33" s="154"/>
      <c r="H33" s="154"/>
      <c r="I33" s="154"/>
      <c r="J33" s="154"/>
      <c r="K33" s="154"/>
      <c r="L33" s="5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40"/>
      <c r="C34" s="34"/>
      <c r="D34" s="34"/>
      <c r="E34" s="34"/>
      <c r="F34" s="157" t="s">
        <v>40</v>
      </c>
      <c r="G34" s="34"/>
      <c r="H34" s="34"/>
      <c r="I34" s="157" t="s">
        <v>39</v>
      </c>
      <c r="J34" s="157" t="s">
        <v>41</v>
      </c>
      <c r="K34" s="34"/>
      <c r="L34" s="5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="2" customFormat="1" ht="14.4" customHeight="1">
      <c r="A35" s="34"/>
      <c r="B35" s="40"/>
      <c r="C35" s="34"/>
      <c r="D35" s="158" t="s">
        <v>42</v>
      </c>
      <c r="E35" s="146" t="s">
        <v>43</v>
      </c>
      <c r="F35" s="159">
        <f>ROUND((SUM(BE120:BE122)),  2)</f>
        <v>0</v>
      </c>
      <c r="G35" s="34"/>
      <c r="H35" s="34"/>
      <c r="I35" s="160">
        <v>0.20999999999999999</v>
      </c>
      <c r="J35" s="159">
        <f>ROUND(((SUM(BE120:BE122))*I35),  2)</f>
        <v>0</v>
      </c>
      <c r="K35" s="34"/>
      <c r="L35" s="5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14.4" customHeight="1">
      <c r="A36" s="34"/>
      <c r="B36" s="40"/>
      <c r="C36" s="34"/>
      <c r="D36" s="34"/>
      <c r="E36" s="146" t="s">
        <v>44</v>
      </c>
      <c r="F36" s="159">
        <f>ROUND((SUM(BF120:BF122)),  2)</f>
        <v>0</v>
      </c>
      <c r="G36" s="34"/>
      <c r="H36" s="34"/>
      <c r="I36" s="160">
        <v>0.14999999999999999</v>
      </c>
      <c r="J36" s="159">
        <f>ROUND(((SUM(BF120:BF122))*I36),  2)</f>
        <v>0</v>
      </c>
      <c r="K36" s="34"/>
      <c r="L36" s="5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46" t="s">
        <v>45</v>
      </c>
      <c r="F37" s="159">
        <f>ROUND((SUM(BG120:BG122)),  2)</f>
        <v>0</v>
      </c>
      <c r="G37" s="34"/>
      <c r="H37" s="34"/>
      <c r="I37" s="160">
        <v>0.20999999999999999</v>
      </c>
      <c r="J37" s="159">
        <f>0</f>
        <v>0</v>
      </c>
      <c r="K37" s="34"/>
      <c r="L37" s="5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14.4" customHeight="1">
      <c r="A38" s="34"/>
      <c r="B38" s="40"/>
      <c r="C38" s="34"/>
      <c r="D38" s="34"/>
      <c r="E38" s="146" t="s">
        <v>46</v>
      </c>
      <c r="F38" s="159">
        <f>ROUND((SUM(BH120:BH122)),  2)</f>
        <v>0</v>
      </c>
      <c r="G38" s="34"/>
      <c r="H38" s="34"/>
      <c r="I38" s="160">
        <v>0.14999999999999999</v>
      </c>
      <c r="J38" s="159">
        <f>0</f>
        <v>0</v>
      </c>
      <c r="K38" s="34"/>
      <c r="L38" s="5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14.4" customHeight="1">
      <c r="A39" s="34"/>
      <c r="B39" s="40"/>
      <c r="C39" s="34"/>
      <c r="D39" s="34"/>
      <c r="E39" s="146" t="s">
        <v>47</v>
      </c>
      <c r="F39" s="159">
        <f>ROUND((SUM(BI120:BI122)),  2)</f>
        <v>0</v>
      </c>
      <c r="G39" s="34"/>
      <c r="H39" s="34"/>
      <c r="I39" s="160">
        <v>0</v>
      </c>
      <c r="J39" s="159">
        <f>0</f>
        <v>0</v>
      </c>
      <c r="K39" s="34"/>
      <c r="L39" s="5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6.96" customHeight="1">
      <c r="A40" s="34"/>
      <c r="B40" s="40"/>
      <c r="C40" s="34"/>
      <c r="D40" s="34"/>
      <c r="E40" s="34"/>
      <c r="F40" s="34"/>
      <c r="G40" s="34"/>
      <c r="H40" s="34"/>
      <c r="I40" s="34"/>
      <c r="J40" s="34"/>
      <c r="K40" s="34"/>
      <c r="L40" s="5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2" customFormat="1" ht="25.44" customHeight="1">
      <c r="A41" s="34"/>
      <c r="B41" s="40"/>
      <c r="C41" s="161"/>
      <c r="D41" s="162" t="s">
        <v>48</v>
      </c>
      <c r="E41" s="163"/>
      <c r="F41" s="163"/>
      <c r="G41" s="164" t="s">
        <v>49</v>
      </c>
      <c r="H41" s="165" t="s">
        <v>50</v>
      </c>
      <c r="I41" s="163"/>
      <c r="J41" s="166">
        <f>SUM(J32:J39)</f>
        <v>0</v>
      </c>
      <c r="K41" s="167"/>
      <c r="L41" s="59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="2" customFormat="1" ht="14.4" customHeight="1">
      <c r="A42" s="34"/>
      <c r="B42" s="40"/>
      <c r="C42" s="34"/>
      <c r="D42" s="34"/>
      <c r="E42" s="34"/>
      <c r="F42" s="34"/>
      <c r="G42" s="34"/>
      <c r="H42" s="34"/>
      <c r="I42" s="34"/>
      <c r="J42" s="34"/>
      <c r="K42" s="34"/>
      <c r="L42" s="59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="1" customFormat="1" ht="14.4" customHeight="1">
      <c r="B43" s="16"/>
      <c r="L43" s="16"/>
    </row>
    <row r="44" s="1" customFormat="1" ht="14.4" customHeight="1">
      <c r="B44" s="16"/>
      <c r="L44" s="16"/>
    </row>
    <row r="45" s="1" customFormat="1" ht="14.4" customHeight="1">
      <c r="B45" s="16"/>
      <c r="L45" s="16"/>
    </row>
    <row r="46" s="1" customFormat="1" ht="14.4" customHeight="1">
      <c r="B46" s="16"/>
      <c r="L46" s="16"/>
    </row>
    <row r="47" s="1" customFormat="1" ht="14.4" customHeight="1">
      <c r="B47" s="16"/>
      <c r="L47" s="16"/>
    </row>
    <row r="48" s="1" customFormat="1" ht="14.4" customHeight="1">
      <c r="B48" s="16"/>
      <c r="L48" s="16"/>
    </row>
    <row r="49" s="1" customFormat="1" ht="14.4" customHeight="1">
      <c r="B49" s="16"/>
      <c r="L49" s="16"/>
    </row>
    <row r="50" s="2" customFormat="1" ht="14.4" customHeight="1">
      <c r="B50" s="59"/>
      <c r="D50" s="168" t="s">
        <v>51</v>
      </c>
      <c r="E50" s="169"/>
      <c r="F50" s="169"/>
      <c r="G50" s="168" t="s">
        <v>52</v>
      </c>
      <c r="H50" s="169"/>
      <c r="I50" s="169"/>
      <c r="J50" s="169"/>
      <c r="K50" s="169"/>
      <c r="L50" s="59"/>
    </row>
    <row r="51">
      <c r="B51" s="16"/>
      <c r="L51" s="16"/>
    </row>
    <row r="52">
      <c r="B52" s="16"/>
      <c r="L52" s="16"/>
    </row>
    <row r="53">
      <c r="B53" s="16"/>
      <c r="L53" s="16"/>
    </row>
    <row r="54">
      <c r="B54" s="16"/>
      <c r="L54" s="16"/>
    </row>
    <row r="55">
      <c r="B55" s="16"/>
      <c r="L55" s="16"/>
    </row>
    <row r="56">
      <c r="B56" s="16"/>
      <c r="L56" s="16"/>
    </row>
    <row r="57">
      <c r="B57" s="16"/>
      <c r="L57" s="16"/>
    </row>
    <row r="58">
      <c r="B58" s="16"/>
      <c r="L58" s="16"/>
    </row>
    <row r="59">
      <c r="B59" s="16"/>
      <c r="L59" s="16"/>
    </row>
    <row r="60">
      <c r="B60" s="16"/>
      <c r="L60" s="16"/>
    </row>
    <row r="61" s="2" customFormat="1">
      <c r="A61" s="34"/>
      <c r="B61" s="40"/>
      <c r="C61" s="34"/>
      <c r="D61" s="170" t="s">
        <v>53</v>
      </c>
      <c r="E61" s="171"/>
      <c r="F61" s="172" t="s">
        <v>54</v>
      </c>
      <c r="G61" s="170" t="s">
        <v>53</v>
      </c>
      <c r="H61" s="171"/>
      <c r="I61" s="171"/>
      <c r="J61" s="173" t="s">
        <v>54</v>
      </c>
      <c r="K61" s="171"/>
      <c r="L61" s="59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6"/>
      <c r="L62" s="16"/>
    </row>
    <row r="63">
      <c r="B63" s="16"/>
      <c r="L63" s="16"/>
    </row>
    <row r="64">
      <c r="B64" s="16"/>
      <c r="L64" s="16"/>
    </row>
    <row r="65" s="2" customFormat="1">
      <c r="A65" s="34"/>
      <c r="B65" s="40"/>
      <c r="C65" s="34"/>
      <c r="D65" s="168" t="s">
        <v>55</v>
      </c>
      <c r="E65" s="174"/>
      <c r="F65" s="174"/>
      <c r="G65" s="168" t="s">
        <v>56</v>
      </c>
      <c r="H65" s="174"/>
      <c r="I65" s="174"/>
      <c r="J65" s="174"/>
      <c r="K65" s="174"/>
      <c r="L65" s="59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6"/>
      <c r="L66" s="16"/>
    </row>
    <row r="67">
      <c r="B67" s="16"/>
      <c r="L67" s="16"/>
    </row>
    <row r="68">
      <c r="B68" s="16"/>
      <c r="L68" s="16"/>
    </row>
    <row r="69">
      <c r="B69" s="16"/>
      <c r="L69" s="16"/>
    </row>
    <row r="70">
      <c r="B70" s="16"/>
      <c r="L70" s="16"/>
    </row>
    <row r="71">
      <c r="B71" s="16"/>
      <c r="L71" s="16"/>
    </row>
    <row r="72">
      <c r="B72" s="16"/>
      <c r="L72" s="16"/>
    </row>
    <row r="73">
      <c r="B73" s="16"/>
      <c r="L73" s="16"/>
    </row>
    <row r="74">
      <c r="B74" s="16"/>
      <c r="L74" s="16"/>
    </row>
    <row r="75">
      <c r="B75" s="16"/>
      <c r="L75" s="16"/>
    </row>
    <row r="76" s="2" customFormat="1">
      <c r="A76" s="34"/>
      <c r="B76" s="40"/>
      <c r="C76" s="34"/>
      <c r="D76" s="170" t="s">
        <v>53</v>
      </c>
      <c r="E76" s="171"/>
      <c r="F76" s="172" t="s">
        <v>54</v>
      </c>
      <c r="G76" s="170" t="s">
        <v>53</v>
      </c>
      <c r="H76" s="171"/>
      <c r="I76" s="171"/>
      <c r="J76" s="173" t="s">
        <v>54</v>
      </c>
      <c r="K76" s="171"/>
      <c r="L76" s="5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175"/>
      <c r="C77" s="176"/>
      <c r="D77" s="176"/>
      <c r="E77" s="176"/>
      <c r="F77" s="176"/>
      <c r="G77" s="176"/>
      <c r="H77" s="176"/>
      <c r="I77" s="176"/>
      <c r="J77" s="176"/>
      <c r="K77" s="176"/>
      <c r="L77" s="5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177"/>
      <c r="C81" s="178"/>
      <c r="D81" s="178"/>
      <c r="E81" s="178"/>
      <c r="F81" s="178"/>
      <c r="G81" s="178"/>
      <c r="H81" s="178"/>
      <c r="I81" s="178"/>
      <c r="J81" s="178"/>
      <c r="K81" s="178"/>
      <c r="L81" s="59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168</v>
      </c>
      <c r="D82" s="36"/>
      <c r="E82" s="36"/>
      <c r="F82" s="36"/>
      <c r="G82" s="36"/>
      <c r="H82" s="36"/>
      <c r="I82" s="36"/>
      <c r="J82" s="36"/>
      <c r="K82" s="36"/>
      <c r="L82" s="59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9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6"/>
      <c r="E84" s="36"/>
      <c r="F84" s="36"/>
      <c r="G84" s="36"/>
      <c r="H84" s="36"/>
      <c r="I84" s="36"/>
      <c r="J84" s="36"/>
      <c r="K84" s="36"/>
      <c r="L84" s="59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6"/>
      <c r="D85" s="36"/>
      <c r="E85" s="179" t="str">
        <f>E7</f>
        <v>Oprava přejezdů v obvodu ST Karlovy Vary 2023-24</v>
      </c>
      <c r="F85" s="28"/>
      <c r="G85" s="28"/>
      <c r="H85" s="28"/>
      <c r="I85" s="36"/>
      <c r="J85" s="36"/>
      <c r="K85" s="36"/>
      <c r="L85" s="59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1" customFormat="1" ht="12" customHeight="1">
      <c r="B86" s="17"/>
      <c r="C86" s="28" t="s">
        <v>164</v>
      </c>
      <c r="D86" s="18"/>
      <c r="E86" s="18"/>
      <c r="F86" s="18"/>
      <c r="G86" s="18"/>
      <c r="H86" s="18"/>
      <c r="I86" s="18"/>
      <c r="J86" s="18"/>
      <c r="K86" s="18"/>
      <c r="L86" s="16"/>
    </row>
    <row r="87" s="2" customFormat="1" ht="16.5" customHeight="1">
      <c r="A87" s="34"/>
      <c r="B87" s="35"/>
      <c r="C87" s="36"/>
      <c r="D87" s="36"/>
      <c r="E87" s="179" t="s">
        <v>733</v>
      </c>
      <c r="F87" s="36"/>
      <c r="G87" s="36"/>
      <c r="H87" s="36"/>
      <c r="I87" s="36"/>
      <c r="J87" s="36"/>
      <c r="K87" s="36"/>
      <c r="L87" s="59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12" customHeight="1">
      <c r="A88" s="34"/>
      <c r="B88" s="35"/>
      <c r="C88" s="28" t="s">
        <v>166</v>
      </c>
      <c r="D88" s="36"/>
      <c r="E88" s="36"/>
      <c r="F88" s="36"/>
      <c r="G88" s="36"/>
      <c r="H88" s="36"/>
      <c r="I88" s="36"/>
      <c r="J88" s="36"/>
      <c r="K88" s="36"/>
      <c r="L88" s="59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6.5" customHeight="1">
      <c r="A89" s="34"/>
      <c r="B89" s="35"/>
      <c r="C89" s="36"/>
      <c r="D89" s="36"/>
      <c r="E89" s="72" t="str">
        <f>E11</f>
        <v>A.5.2 - Práce SSZT</v>
      </c>
      <c r="F89" s="36"/>
      <c r="G89" s="36"/>
      <c r="H89" s="36"/>
      <c r="I89" s="36"/>
      <c r="J89" s="36"/>
      <c r="K89" s="36"/>
      <c r="L89" s="59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9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2" customHeight="1">
      <c r="A91" s="34"/>
      <c r="B91" s="35"/>
      <c r="C91" s="28" t="s">
        <v>20</v>
      </c>
      <c r="D91" s="36"/>
      <c r="E91" s="36"/>
      <c r="F91" s="23" t="str">
        <f>F14</f>
        <v>ST Karlovy Vary</v>
      </c>
      <c r="G91" s="36"/>
      <c r="H91" s="36"/>
      <c r="I91" s="28" t="s">
        <v>22</v>
      </c>
      <c r="J91" s="75" t="str">
        <f>IF(J14="","",J14)</f>
        <v>1. 2. 2023</v>
      </c>
      <c r="K91" s="36"/>
      <c r="L91" s="59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6.96" customHeight="1">
      <c r="A92" s="34"/>
      <c r="B92" s="35"/>
      <c r="C92" s="36"/>
      <c r="D92" s="36"/>
      <c r="E92" s="36"/>
      <c r="F92" s="36"/>
      <c r="G92" s="36"/>
      <c r="H92" s="36"/>
      <c r="I92" s="36"/>
      <c r="J92" s="36"/>
      <c r="K92" s="36"/>
      <c r="L92" s="59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5.15" customHeight="1">
      <c r="A93" s="34"/>
      <c r="B93" s="35"/>
      <c r="C93" s="28" t="s">
        <v>24</v>
      </c>
      <c r="D93" s="36"/>
      <c r="E93" s="36"/>
      <c r="F93" s="23" t="str">
        <f>E17</f>
        <v>Správa železnic,s.o.;OŘ ÚNL - ST Karlovy Vary</v>
      </c>
      <c r="G93" s="36"/>
      <c r="H93" s="36"/>
      <c r="I93" s="28" t="s">
        <v>32</v>
      </c>
      <c r="J93" s="32" t="str">
        <f>E23</f>
        <v xml:space="preserve"> </v>
      </c>
      <c r="K93" s="36"/>
      <c r="L93" s="59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15.15" customHeight="1">
      <c r="A94" s="34"/>
      <c r="B94" s="35"/>
      <c r="C94" s="28" t="s">
        <v>30</v>
      </c>
      <c r="D94" s="36"/>
      <c r="E94" s="36"/>
      <c r="F94" s="23" t="str">
        <f>IF(E20="","",E20)</f>
        <v>Vyplň údaj</v>
      </c>
      <c r="G94" s="36"/>
      <c r="H94" s="36"/>
      <c r="I94" s="28" t="s">
        <v>35</v>
      </c>
      <c r="J94" s="32" t="str">
        <f>E26</f>
        <v>Pavlína Liprtová</v>
      </c>
      <c r="K94" s="36"/>
      <c r="L94" s="59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9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9.28" customHeight="1">
      <c r="A96" s="34"/>
      <c r="B96" s="35"/>
      <c r="C96" s="180" t="s">
        <v>169</v>
      </c>
      <c r="D96" s="181"/>
      <c r="E96" s="181"/>
      <c r="F96" s="181"/>
      <c r="G96" s="181"/>
      <c r="H96" s="181"/>
      <c r="I96" s="181"/>
      <c r="J96" s="182" t="s">
        <v>170</v>
      </c>
      <c r="K96" s="181"/>
      <c r="L96" s="59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="2" customFormat="1" ht="10.32" customHeight="1">
      <c r="A97" s="34"/>
      <c r="B97" s="35"/>
      <c r="C97" s="36"/>
      <c r="D97" s="36"/>
      <c r="E97" s="36"/>
      <c r="F97" s="36"/>
      <c r="G97" s="36"/>
      <c r="H97" s="36"/>
      <c r="I97" s="36"/>
      <c r="J97" s="36"/>
      <c r="K97" s="36"/>
      <c r="L97" s="59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="2" customFormat="1" ht="22.8" customHeight="1">
      <c r="A98" s="34"/>
      <c r="B98" s="35"/>
      <c r="C98" s="183" t="s">
        <v>171</v>
      </c>
      <c r="D98" s="36"/>
      <c r="E98" s="36"/>
      <c r="F98" s="36"/>
      <c r="G98" s="36"/>
      <c r="H98" s="36"/>
      <c r="I98" s="36"/>
      <c r="J98" s="106">
        <f>J120</f>
        <v>0</v>
      </c>
      <c r="K98" s="36"/>
      <c r="L98" s="59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3" t="s">
        <v>172</v>
      </c>
    </row>
    <row r="99" s="2" customFormat="1" ht="21.84" customHeight="1">
      <c r="A99" s="34"/>
      <c r="B99" s="35"/>
      <c r="C99" s="36"/>
      <c r="D99" s="36"/>
      <c r="E99" s="36"/>
      <c r="F99" s="36"/>
      <c r="G99" s="36"/>
      <c r="H99" s="36"/>
      <c r="I99" s="36"/>
      <c r="J99" s="36"/>
      <c r="K99" s="36"/>
      <c r="L99" s="59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="2" customFormat="1" ht="6.96" customHeight="1">
      <c r="A100" s="34"/>
      <c r="B100" s="62"/>
      <c r="C100" s="63"/>
      <c r="D100" s="63"/>
      <c r="E100" s="63"/>
      <c r="F100" s="63"/>
      <c r="G100" s="63"/>
      <c r="H100" s="63"/>
      <c r="I100" s="63"/>
      <c r="J100" s="63"/>
      <c r="K100" s="63"/>
      <c r="L100" s="59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4" s="2" customFormat="1" ht="6.96" customHeight="1">
      <c r="A104" s="34"/>
      <c r="B104" s="64"/>
      <c r="C104" s="65"/>
      <c r="D104" s="65"/>
      <c r="E104" s="65"/>
      <c r="F104" s="65"/>
      <c r="G104" s="65"/>
      <c r="H104" s="65"/>
      <c r="I104" s="65"/>
      <c r="J104" s="65"/>
      <c r="K104" s="65"/>
      <c r="L104" s="59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="2" customFormat="1" ht="24.96" customHeight="1">
      <c r="A105" s="34"/>
      <c r="B105" s="35"/>
      <c r="C105" s="19" t="s">
        <v>173</v>
      </c>
      <c r="D105" s="36"/>
      <c r="E105" s="36"/>
      <c r="F105" s="36"/>
      <c r="G105" s="36"/>
      <c r="H105" s="36"/>
      <c r="I105" s="36"/>
      <c r="J105" s="36"/>
      <c r="K105" s="36"/>
      <c r="L105" s="59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="2" customFormat="1" ht="6.96" customHeight="1">
      <c r="A106" s="34"/>
      <c r="B106" s="35"/>
      <c r="C106" s="36"/>
      <c r="D106" s="36"/>
      <c r="E106" s="36"/>
      <c r="F106" s="36"/>
      <c r="G106" s="36"/>
      <c r="H106" s="36"/>
      <c r="I106" s="36"/>
      <c r="J106" s="36"/>
      <c r="K106" s="36"/>
      <c r="L106" s="59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12" customHeight="1">
      <c r="A107" s="34"/>
      <c r="B107" s="35"/>
      <c r="C107" s="28" t="s">
        <v>16</v>
      </c>
      <c r="D107" s="36"/>
      <c r="E107" s="36"/>
      <c r="F107" s="36"/>
      <c r="G107" s="36"/>
      <c r="H107" s="36"/>
      <c r="I107" s="36"/>
      <c r="J107" s="36"/>
      <c r="K107" s="36"/>
      <c r="L107" s="59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16.5" customHeight="1">
      <c r="A108" s="34"/>
      <c r="B108" s="35"/>
      <c r="C108" s="36"/>
      <c r="D108" s="36"/>
      <c r="E108" s="179" t="str">
        <f>E7</f>
        <v>Oprava přejezdů v obvodu ST Karlovy Vary 2023-24</v>
      </c>
      <c r="F108" s="28"/>
      <c r="G108" s="28"/>
      <c r="H108" s="28"/>
      <c r="I108" s="36"/>
      <c r="J108" s="36"/>
      <c r="K108" s="36"/>
      <c r="L108" s="59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1" customFormat="1" ht="12" customHeight="1">
      <c r="B109" s="17"/>
      <c r="C109" s="28" t="s">
        <v>164</v>
      </c>
      <c r="D109" s="18"/>
      <c r="E109" s="18"/>
      <c r="F109" s="18"/>
      <c r="G109" s="18"/>
      <c r="H109" s="18"/>
      <c r="I109" s="18"/>
      <c r="J109" s="18"/>
      <c r="K109" s="18"/>
      <c r="L109" s="16"/>
    </row>
    <row r="110" s="2" customFormat="1" ht="16.5" customHeight="1">
      <c r="A110" s="34"/>
      <c r="B110" s="35"/>
      <c r="C110" s="36"/>
      <c r="D110" s="36"/>
      <c r="E110" s="179" t="s">
        <v>733</v>
      </c>
      <c r="F110" s="36"/>
      <c r="G110" s="36"/>
      <c r="H110" s="36"/>
      <c r="I110" s="36"/>
      <c r="J110" s="36"/>
      <c r="K110" s="36"/>
      <c r="L110" s="59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2" customHeight="1">
      <c r="A111" s="34"/>
      <c r="B111" s="35"/>
      <c r="C111" s="28" t="s">
        <v>166</v>
      </c>
      <c r="D111" s="36"/>
      <c r="E111" s="36"/>
      <c r="F111" s="36"/>
      <c r="G111" s="36"/>
      <c r="H111" s="36"/>
      <c r="I111" s="36"/>
      <c r="J111" s="36"/>
      <c r="K111" s="36"/>
      <c r="L111" s="59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6.5" customHeight="1">
      <c r="A112" s="34"/>
      <c r="B112" s="35"/>
      <c r="C112" s="36"/>
      <c r="D112" s="36"/>
      <c r="E112" s="72" t="str">
        <f>E11</f>
        <v>A.5.2 - Práce SSZT</v>
      </c>
      <c r="F112" s="36"/>
      <c r="G112" s="36"/>
      <c r="H112" s="36"/>
      <c r="I112" s="36"/>
      <c r="J112" s="36"/>
      <c r="K112" s="36"/>
      <c r="L112" s="59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6.96" customHeight="1">
      <c r="A113" s="34"/>
      <c r="B113" s="35"/>
      <c r="C113" s="36"/>
      <c r="D113" s="36"/>
      <c r="E113" s="36"/>
      <c r="F113" s="36"/>
      <c r="G113" s="36"/>
      <c r="H113" s="36"/>
      <c r="I113" s="36"/>
      <c r="J113" s="36"/>
      <c r="K113" s="36"/>
      <c r="L113" s="59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2" customHeight="1">
      <c r="A114" s="34"/>
      <c r="B114" s="35"/>
      <c r="C114" s="28" t="s">
        <v>20</v>
      </c>
      <c r="D114" s="36"/>
      <c r="E114" s="36"/>
      <c r="F114" s="23" t="str">
        <f>F14</f>
        <v>ST Karlovy Vary</v>
      </c>
      <c r="G114" s="36"/>
      <c r="H114" s="36"/>
      <c r="I114" s="28" t="s">
        <v>22</v>
      </c>
      <c r="J114" s="75" t="str">
        <f>IF(J14="","",J14)</f>
        <v>1. 2. 2023</v>
      </c>
      <c r="K114" s="36"/>
      <c r="L114" s="59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6.96" customHeight="1">
      <c r="A115" s="34"/>
      <c r="B115" s="35"/>
      <c r="C115" s="36"/>
      <c r="D115" s="36"/>
      <c r="E115" s="36"/>
      <c r="F115" s="36"/>
      <c r="G115" s="36"/>
      <c r="H115" s="36"/>
      <c r="I115" s="36"/>
      <c r="J115" s="36"/>
      <c r="K115" s="36"/>
      <c r="L115" s="59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5.15" customHeight="1">
      <c r="A116" s="34"/>
      <c r="B116" s="35"/>
      <c r="C116" s="28" t="s">
        <v>24</v>
      </c>
      <c r="D116" s="36"/>
      <c r="E116" s="36"/>
      <c r="F116" s="23" t="str">
        <f>E17</f>
        <v>Správa železnic,s.o.;OŘ ÚNL - ST Karlovy Vary</v>
      </c>
      <c r="G116" s="36"/>
      <c r="H116" s="36"/>
      <c r="I116" s="28" t="s">
        <v>32</v>
      </c>
      <c r="J116" s="32" t="str">
        <f>E23</f>
        <v xml:space="preserve"> </v>
      </c>
      <c r="K116" s="36"/>
      <c r="L116" s="59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5.15" customHeight="1">
      <c r="A117" s="34"/>
      <c r="B117" s="35"/>
      <c r="C117" s="28" t="s">
        <v>30</v>
      </c>
      <c r="D117" s="36"/>
      <c r="E117" s="36"/>
      <c r="F117" s="23" t="str">
        <f>IF(E20="","",E20)</f>
        <v>Vyplň údaj</v>
      </c>
      <c r="G117" s="36"/>
      <c r="H117" s="36"/>
      <c r="I117" s="28" t="s">
        <v>35</v>
      </c>
      <c r="J117" s="32" t="str">
        <f>E26</f>
        <v>Pavlína Liprtová</v>
      </c>
      <c r="K117" s="36"/>
      <c r="L117" s="59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0.32" customHeight="1">
      <c r="A118" s="34"/>
      <c r="B118" s="35"/>
      <c r="C118" s="36"/>
      <c r="D118" s="36"/>
      <c r="E118" s="36"/>
      <c r="F118" s="36"/>
      <c r="G118" s="36"/>
      <c r="H118" s="36"/>
      <c r="I118" s="36"/>
      <c r="J118" s="36"/>
      <c r="K118" s="36"/>
      <c r="L118" s="59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9" customFormat="1" ht="29.28" customHeight="1">
      <c r="A119" s="184"/>
      <c r="B119" s="185"/>
      <c r="C119" s="186" t="s">
        <v>174</v>
      </c>
      <c r="D119" s="187" t="s">
        <v>63</v>
      </c>
      <c r="E119" s="187" t="s">
        <v>59</v>
      </c>
      <c r="F119" s="187" t="s">
        <v>60</v>
      </c>
      <c r="G119" s="187" t="s">
        <v>175</v>
      </c>
      <c r="H119" s="187" t="s">
        <v>176</v>
      </c>
      <c r="I119" s="187" t="s">
        <v>177</v>
      </c>
      <c r="J119" s="187" t="s">
        <v>170</v>
      </c>
      <c r="K119" s="188" t="s">
        <v>178</v>
      </c>
      <c r="L119" s="189"/>
      <c r="M119" s="96" t="s">
        <v>1</v>
      </c>
      <c r="N119" s="97" t="s">
        <v>42</v>
      </c>
      <c r="O119" s="97" t="s">
        <v>179</v>
      </c>
      <c r="P119" s="97" t="s">
        <v>180</v>
      </c>
      <c r="Q119" s="97" t="s">
        <v>181</v>
      </c>
      <c r="R119" s="97" t="s">
        <v>182</v>
      </c>
      <c r="S119" s="97" t="s">
        <v>183</v>
      </c>
      <c r="T119" s="98" t="s">
        <v>184</v>
      </c>
      <c r="U119" s="184"/>
      <c r="V119" s="184"/>
      <c r="W119" s="184"/>
      <c r="X119" s="184"/>
      <c r="Y119" s="184"/>
      <c r="Z119" s="184"/>
      <c r="AA119" s="184"/>
      <c r="AB119" s="184"/>
      <c r="AC119" s="184"/>
      <c r="AD119" s="184"/>
      <c r="AE119" s="184"/>
    </row>
    <row r="120" s="2" customFormat="1" ht="22.8" customHeight="1">
      <c r="A120" s="34"/>
      <c r="B120" s="35"/>
      <c r="C120" s="103" t="s">
        <v>185</v>
      </c>
      <c r="D120" s="36"/>
      <c r="E120" s="36"/>
      <c r="F120" s="36"/>
      <c r="G120" s="36"/>
      <c r="H120" s="36"/>
      <c r="I120" s="36"/>
      <c r="J120" s="190">
        <f>BK120</f>
        <v>0</v>
      </c>
      <c r="K120" s="36"/>
      <c r="L120" s="40"/>
      <c r="M120" s="99"/>
      <c r="N120" s="191"/>
      <c r="O120" s="100"/>
      <c r="P120" s="192">
        <f>SUM(P121:P122)</f>
        <v>0</v>
      </c>
      <c r="Q120" s="100"/>
      <c r="R120" s="192">
        <f>SUM(R121:R122)</f>
        <v>0</v>
      </c>
      <c r="S120" s="100"/>
      <c r="T120" s="193">
        <f>SUM(T121:T122)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3" t="s">
        <v>77</v>
      </c>
      <c r="AU120" s="13" t="s">
        <v>172</v>
      </c>
      <c r="BK120" s="194">
        <f>SUM(BK121:BK122)</f>
        <v>0</v>
      </c>
    </row>
    <row r="121" s="2" customFormat="1" ht="16.5" customHeight="1">
      <c r="A121" s="34"/>
      <c r="B121" s="35"/>
      <c r="C121" s="195" t="s">
        <v>85</v>
      </c>
      <c r="D121" s="195" t="s">
        <v>186</v>
      </c>
      <c r="E121" s="196" t="s">
        <v>360</v>
      </c>
      <c r="F121" s="197" t="s">
        <v>361</v>
      </c>
      <c r="G121" s="198" t="s">
        <v>218</v>
      </c>
      <c r="H121" s="199">
        <v>2</v>
      </c>
      <c r="I121" s="200"/>
      <c r="J121" s="201">
        <f>ROUND(I121*H121,2)</f>
        <v>0</v>
      </c>
      <c r="K121" s="197" t="s">
        <v>190</v>
      </c>
      <c r="L121" s="40"/>
      <c r="M121" s="202" t="s">
        <v>1</v>
      </c>
      <c r="N121" s="203" t="s">
        <v>43</v>
      </c>
      <c r="O121" s="87"/>
      <c r="P121" s="204">
        <f>O121*H121</f>
        <v>0</v>
      </c>
      <c r="Q121" s="204">
        <v>0</v>
      </c>
      <c r="R121" s="204">
        <f>Q121*H121</f>
        <v>0</v>
      </c>
      <c r="S121" s="204">
        <v>0</v>
      </c>
      <c r="T121" s="205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206" t="s">
        <v>288</v>
      </c>
      <c r="AT121" s="206" t="s">
        <v>186</v>
      </c>
      <c r="AU121" s="206" t="s">
        <v>78</v>
      </c>
      <c r="AY121" s="13" t="s">
        <v>192</v>
      </c>
      <c r="BE121" s="207">
        <f>IF(N121="základní",J121,0)</f>
        <v>0</v>
      </c>
      <c r="BF121" s="207">
        <f>IF(N121="snížená",J121,0)</f>
        <v>0</v>
      </c>
      <c r="BG121" s="207">
        <f>IF(N121="zákl. přenesená",J121,0)</f>
        <v>0</v>
      </c>
      <c r="BH121" s="207">
        <f>IF(N121="sníž. přenesená",J121,0)</f>
        <v>0</v>
      </c>
      <c r="BI121" s="207">
        <f>IF(N121="nulová",J121,0)</f>
        <v>0</v>
      </c>
      <c r="BJ121" s="13" t="s">
        <v>85</v>
      </c>
      <c r="BK121" s="207">
        <f>ROUND(I121*H121,2)</f>
        <v>0</v>
      </c>
      <c r="BL121" s="13" t="s">
        <v>288</v>
      </c>
      <c r="BM121" s="206" t="s">
        <v>826</v>
      </c>
    </row>
    <row r="122" s="2" customFormat="1" ht="37.8" customHeight="1">
      <c r="A122" s="34"/>
      <c r="B122" s="35"/>
      <c r="C122" s="195" t="s">
        <v>87</v>
      </c>
      <c r="D122" s="195" t="s">
        <v>186</v>
      </c>
      <c r="E122" s="196" t="s">
        <v>363</v>
      </c>
      <c r="F122" s="197" t="s">
        <v>364</v>
      </c>
      <c r="G122" s="198" t="s">
        <v>218</v>
      </c>
      <c r="H122" s="199">
        <v>2</v>
      </c>
      <c r="I122" s="200"/>
      <c r="J122" s="201">
        <f>ROUND(I122*H122,2)</f>
        <v>0</v>
      </c>
      <c r="K122" s="197" t="s">
        <v>190</v>
      </c>
      <c r="L122" s="40"/>
      <c r="M122" s="237" t="s">
        <v>1</v>
      </c>
      <c r="N122" s="238" t="s">
        <v>43</v>
      </c>
      <c r="O122" s="239"/>
      <c r="P122" s="240">
        <f>O122*H122</f>
        <v>0</v>
      </c>
      <c r="Q122" s="240">
        <v>0</v>
      </c>
      <c r="R122" s="240">
        <f>Q122*H122</f>
        <v>0</v>
      </c>
      <c r="S122" s="240">
        <v>0</v>
      </c>
      <c r="T122" s="241">
        <f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206" t="s">
        <v>288</v>
      </c>
      <c r="AT122" s="206" t="s">
        <v>186</v>
      </c>
      <c r="AU122" s="206" t="s">
        <v>78</v>
      </c>
      <c r="AY122" s="13" t="s">
        <v>192</v>
      </c>
      <c r="BE122" s="207">
        <f>IF(N122="základní",J122,0)</f>
        <v>0</v>
      </c>
      <c r="BF122" s="207">
        <f>IF(N122="snížená",J122,0)</f>
        <v>0</v>
      </c>
      <c r="BG122" s="207">
        <f>IF(N122="zákl. přenesená",J122,0)</f>
        <v>0</v>
      </c>
      <c r="BH122" s="207">
        <f>IF(N122="sníž. přenesená",J122,0)</f>
        <v>0</v>
      </c>
      <c r="BI122" s="207">
        <f>IF(N122="nulová",J122,0)</f>
        <v>0</v>
      </c>
      <c r="BJ122" s="13" t="s">
        <v>85</v>
      </c>
      <c r="BK122" s="207">
        <f>ROUND(I122*H122,2)</f>
        <v>0</v>
      </c>
      <c r="BL122" s="13" t="s">
        <v>288</v>
      </c>
      <c r="BM122" s="206" t="s">
        <v>827</v>
      </c>
    </row>
    <row r="123" s="2" customFormat="1" ht="6.96" customHeight="1">
      <c r="A123" s="34"/>
      <c r="B123" s="62"/>
      <c r="C123" s="63"/>
      <c r="D123" s="63"/>
      <c r="E123" s="63"/>
      <c r="F123" s="63"/>
      <c r="G123" s="63"/>
      <c r="H123" s="63"/>
      <c r="I123" s="63"/>
      <c r="J123" s="63"/>
      <c r="K123" s="63"/>
      <c r="L123" s="40"/>
      <c r="M123" s="34"/>
      <c r="O123" s="34"/>
      <c r="P123" s="34"/>
      <c r="Q123" s="34"/>
      <c r="R123" s="34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</sheetData>
  <sheetProtection sheet="1" autoFilter="0" formatColumns="0" formatRows="0" objects="1" scenarios="1" spinCount="100000" saltValue="f4f0TX3EL2dqvdpyu+1mHIrdQdxCGEIzcU3AVdCWpWuMAtFEFYPJJ9sKg93vEEcnSzpRabr0LHOqXOPV0iMRYw==" hashValue="l9HOb4nOIPSmgr0qxZqVF2gYCeRj9rntVmytnWflUBS7c8mrpSFRjaSY/i3C4oo7n16q1MCyME2cOdfXlnQ7xw==" algorithmName="SHA-512" password="CC35"/>
  <autoFilter ref="C119:K122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8:H108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134</v>
      </c>
    </row>
    <row r="3" s="1" customFormat="1" ht="6.96" customHeight="1">
      <c r="B3" s="142"/>
      <c r="C3" s="143"/>
      <c r="D3" s="143"/>
      <c r="E3" s="143"/>
      <c r="F3" s="143"/>
      <c r="G3" s="143"/>
      <c r="H3" s="143"/>
      <c r="I3" s="143"/>
      <c r="J3" s="143"/>
      <c r="K3" s="143"/>
      <c r="L3" s="16"/>
      <c r="AT3" s="13" t="s">
        <v>87</v>
      </c>
    </row>
    <row r="4" s="1" customFormat="1" ht="24.96" customHeight="1">
      <c r="B4" s="16"/>
      <c r="D4" s="144" t="s">
        <v>163</v>
      </c>
      <c r="L4" s="16"/>
      <c r="M4" s="145" t="s">
        <v>10</v>
      </c>
      <c r="AT4" s="13" t="s">
        <v>4</v>
      </c>
    </row>
    <row r="5" s="1" customFormat="1" ht="6.96" customHeight="1">
      <c r="B5" s="16"/>
      <c r="L5" s="16"/>
    </row>
    <row r="6" s="1" customFormat="1" ht="12" customHeight="1">
      <c r="B6" s="16"/>
      <c r="D6" s="146" t="s">
        <v>16</v>
      </c>
      <c r="L6" s="16"/>
    </row>
    <row r="7" s="1" customFormat="1" ht="16.5" customHeight="1">
      <c r="B7" s="16"/>
      <c r="E7" s="147" t="str">
        <f>'Rekapitulace stavby'!K6</f>
        <v>Oprava přejezdů v obvodu ST Karlovy Vary 2023-24</v>
      </c>
      <c r="F7" s="146"/>
      <c r="G7" s="146"/>
      <c r="H7" s="146"/>
      <c r="L7" s="16"/>
    </row>
    <row r="8" s="1" customFormat="1" ht="12" customHeight="1">
      <c r="B8" s="16"/>
      <c r="D8" s="146" t="s">
        <v>164</v>
      </c>
      <c r="L8" s="16"/>
    </row>
    <row r="9" s="2" customFormat="1" ht="16.5" customHeight="1">
      <c r="A9" s="34"/>
      <c r="B9" s="40"/>
      <c r="C9" s="34"/>
      <c r="D9" s="34"/>
      <c r="E9" s="147" t="s">
        <v>733</v>
      </c>
      <c r="F9" s="34"/>
      <c r="G9" s="34"/>
      <c r="H9" s="34"/>
      <c r="I9" s="34"/>
      <c r="J9" s="34"/>
      <c r="K9" s="34"/>
      <c r="L9" s="5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 ht="12" customHeight="1">
      <c r="A10" s="34"/>
      <c r="B10" s="40"/>
      <c r="C10" s="34"/>
      <c r="D10" s="146" t="s">
        <v>166</v>
      </c>
      <c r="E10" s="34"/>
      <c r="F10" s="34"/>
      <c r="G10" s="34"/>
      <c r="H10" s="34"/>
      <c r="I10" s="34"/>
      <c r="J10" s="34"/>
      <c r="K10" s="34"/>
      <c r="L10" s="5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6.5" customHeight="1">
      <c r="A11" s="34"/>
      <c r="B11" s="40"/>
      <c r="C11" s="34"/>
      <c r="D11" s="34"/>
      <c r="E11" s="148" t="s">
        <v>828</v>
      </c>
      <c r="F11" s="34"/>
      <c r="G11" s="34"/>
      <c r="H11" s="34"/>
      <c r="I11" s="34"/>
      <c r="J11" s="34"/>
      <c r="K11" s="34"/>
      <c r="L11" s="5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>
      <c r="A12" s="34"/>
      <c r="B12" s="40"/>
      <c r="C12" s="34"/>
      <c r="D12" s="34"/>
      <c r="E12" s="34"/>
      <c r="F12" s="34"/>
      <c r="G12" s="34"/>
      <c r="H12" s="34"/>
      <c r="I12" s="34"/>
      <c r="J12" s="34"/>
      <c r="K12" s="34"/>
      <c r="L12" s="5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2" customHeight="1">
      <c r="A13" s="34"/>
      <c r="B13" s="40"/>
      <c r="C13" s="34"/>
      <c r="D13" s="146" t="s">
        <v>18</v>
      </c>
      <c r="E13" s="34"/>
      <c r="F13" s="137" t="s">
        <v>1</v>
      </c>
      <c r="G13" s="34"/>
      <c r="H13" s="34"/>
      <c r="I13" s="146" t="s">
        <v>19</v>
      </c>
      <c r="J13" s="137" t="s">
        <v>1</v>
      </c>
      <c r="K13" s="34"/>
      <c r="L13" s="5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40"/>
      <c r="C14" s="34"/>
      <c r="D14" s="146" t="s">
        <v>20</v>
      </c>
      <c r="E14" s="34"/>
      <c r="F14" s="137" t="s">
        <v>21</v>
      </c>
      <c r="G14" s="34"/>
      <c r="H14" s="34"/>
      <c r="I14" s="146" t="s">
        <v>22</v>
      </c>
      <c r="J14" s="149" t="str">
        <f>'Rekapitulace stavby'!AN8</f>
        <v>1. 2. 2023</v>
      </c>
      <c r="K14" s="34"/>
      <c r="L14" s="5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0.8" customHeight="1">
      <c r="A15" s="34"/>
      <c r="B15" s="40"/>
      <c r="C15" s="34"/>
      <c r="D15" s="34"/>
      <c r="E15" s="34"/>
      <c r="F15" s="34"/>
      <c r="G15" s="34"/>
      <c r="H15" s="34"/>
      <c r="I15" s="34"/>
      <c r="J15" s="34"/>
      <c r="K15" s="34"/>
      <c r="L15" s="5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12" customHeight="1">
      <c r="A16" s="34"/>
      <c r="B16" s="40"/>
      <c r="C16" s="34"/>
      <c r="D16" s="146" t="s">
        <v>24</v>
      </c>
      <c r="E16" s="34"/>
      <c r="F16" s="34"/>
      <c r="G16" s="34"/>
      <c r="H16" s="34"/>
      <c r="I16" s="146" t="s">
        <v>25</v>
      </c>
      <c r="J16" s="137" t="s">
        <v>26</v>
      </c>
      <c r="K16" s="34"/>
      <c r="L16" s="5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8" customHeight="1">
      <c r="A17" s="34"/>
      <c r="B17" s="40"/>
      <c r="C17" s="34"/>
      <c r="D17" s="34"/>
      <c r="E17" s="137" t="s">
        <v>27</v>
      </c>
      <c r="F17" s="34"/>
      <c r="G17" s="34"/>
      <c r="H17" s="34"/>
      <c r="I17" s="146" t="s">
        <v>28</v>
      </c>
      <c r="J17" s="137" t="s">
        <v>29</v>
      </c>
      <c r="K17" s="34"/>
      <c r="L17" s="5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6.96" customHeight="1">
      <c r="A18" s="34"/>
      <c r="B18" s="40"/>
      <c r="C18" s="34"/>
      <c r="D18" s="34"/>
      <c r="E18" s="34"/>
      <c r="F18" s="34"/>
      <c r="G18" s="34"/>
      <c r="H18" s="34"/>
      <c r="I18" s="34"/>
      <c r="J18" s="34"/>
      <c r="K18" s="34"/>
      <c r="L18" s="5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12" customHeight="1">
      <c r="A19" s="34"/>
      <c r="B19" s="40"/>
      <c r="C19" s="34"/>
      <c r="D19" s="146" t="s">
        <v>30</v>
      </c>
      <c r="E19" s="34"/>
      <c r="F19" s="34"/>
      <c r="G19" s="34"/>
      <c r="H19" s="34"/>
      <c r="I19" s="146" t="s">
        <v>25</v>
      </c>
      <c r="J19" s="29" t="str">
        <f>'Rekapitulace stavby'!AN13</f>
        <v>Vyplň údaj</v>
      </c>
      <c r="K19" s="34"/>
      <c r="L19" s="5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8" customHeight="1">
      <c r="A20" s="34"/>
      <c r="B20" s="40"/>
      <c r="C20" s="34"/>
      <c r="D20" s="34"/>
      <c r="E20" s="29" t="str">
        <f>'Rekapitulace stavby'!E14</f>
        <v>Vyplň údaj</v>
      </c>
      <c r="F20" s="137"/>
      <c r="G20" s="137"/>
      <c r="H20" s="137"/>
      <c r="I20" s="146" t="s">
        <v>28</v>
      </c>
      <c r="J20" s="29" t="str">
        <f>'Rekapitulace stavby'!AN14</f>
        <v>Vyplň údaj</v>
      </c>
      <c r="K20" s="34"/>
      <c r="L20" s="5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6.96" customHeight="1">
      <c r="A21" s="34"/>
      <c r="B21" s="40"/>
      <c r="C21" s="34"/>
      <c r="D21" s="34"/>
      <c r="E21" s="34"/>
      <c r="F21" s="34"/>
      <c r="G21" s="34"/>
      <c r="H21" s="34"/>
      <c r="I21" s="34"/>
      <c r="J21" s="34"/>
      <c r="K21" s="34"/>
      <c r="L21" s="5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12" customHeight="1">
      <c r="A22" s="34"/>
      <c r="B22" s="40"/>
      <c r="C22" s="34"/>
      <c r="D22" s="146" t="s">
        <v>32</v>
      </c>
      <c r="E22" s="34"/>
      <c r="F22" s="34"/>
      <c r="G22" s="34"/>
      <c r="H22" s="34"/>
      <c r="I22" s="146" t="s">
        <v>25</v>
      </c>
      <c r="J22" s="137" t="str">
        <f>IF('Rekapitulace stavby'!AN16="","",'Rekapitulace stavby'!AN16)</f>
        <v/>
      </c>
      <c r="K22" s="34"/>
      <c r="L22" s="5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8" customHeight="1">
      <c r="A23" s="34"/>
      <c r="B23" s="40"/>
      <c r="C23" s="34"/>
      <c r="D23" s="34"/>
      <c r="E23" s="137" t="str">
        <f>IF('Rekapitulace stavby'!E17="","",'Rekapitulace stavby'!E17)</f>
        <v xml:space="preserve"> </v>
      </c>
      <c r="F23" s="34"/>
      <c r="G23" s="34"/>
      <c r="H23" s="34"/>
      <c r="I23" s="146" t="s">
        <v>28</v>
      </c>
      <c r="J23" s="137" t="str">
        <f>IF('Rekapitulace stavby'!AN17="","",'Rekapitulace stavby'!AN17)</f>
        <v/>
      </c>
      <c r="K23" s="34"/>
      <c r="L23" s="5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6.96" customHeight="1">
      <c r="A24" s="34"/>
      <c r="B24" s="40"/>
      <c r="C24" s="34"/>
      <c r="D24" s="34"/>
      <c r="E24" s="34"/>
      <c r="F24" s="34"/>
      <c r="G24" s="34"/>
      <c r="H24" s="34"/>
      <c r="I24" s="34"/>
      <c r="J24" s="34"/>
      <c r="K24" s="34"/>
      <c r="L24" s="5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12" customHeight="1">
      <c r="A25" s="34"/>
      <c r="B25" s="40"/>
      <c r="C25" s="34"/>
      <c r="D25" s="146" t="s">
        <v>35</v>
      </c>
      <c r="E25" s="34"/>
      <c r="F25" s="34"/>
      <c r="G25" s="34"/>
      <c r="H25" s="34"/>
      <c r="I25" s="146" t="s">
        <v>25</v>
      </c>
      <c r="J25" s="137" t="s">
        <v>1</v>
      </c>
      <c r="K25" s="34"/>
      <c r="L25" s="5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8" customHeight="1">
      <c r="A26" s="34"/>
      <c r="B26" s="40"/>
      <c r="C26" s="34"/>
      <c r="D26" s="34"/>
      <c r="E26" s="137" t="s">
        <v>36</v>
      </c>
      <c r="F26" s="34"/>
      <c r="G26" s="34"/>
      <c r="H26" s="34"/>
      <c r="I26" s="146" t="s">
        <v>28</v>
      </c>
      <c r="J26" s="137" t="s">
        <v>1</v>
      </c>
      <c r="K26" s="34"/>
      <c r="L26" s="5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2" customFormat="1" ht="6.96" customHeight="1">
      <c r="A27" s="34"/>
      <c r="B27" s="40"/>
      <c r="C27" s="34"/>
      <c r="D27" s="34"/>
      <c r="E27" s="34"/>
      <c r="F27" s="34"/>
      <c r="G27" s="34"/>
      <c r="H27" s="34"/>
      <c r="I27" s="34"/>
      <c r="J27" s="34"/>
      <c r="K27" s="34"/>
      <c r="L27" s="59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="2" customFormat="1" ht="12" customHeight="1">
      <c r="A28" s="34"/>
      <c r="B28" s="40"/>
      <c r="C28" s="34"/>
      <c r="D28" s="146" t="s">
        <v>37</v>
      </c>
      <c r="E28" s="34"/>
      <c r="F28" s="34"/>
      <c r="G28" s="34"/>
      <c r="H28" s="34"/>
      <c r="I28" s="34"/>
      <c r="J28" s="34"/>
      <c r="K28" s="34"/>
      <c r="L28" s="5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8" customFormat="1" ht="16.5" customHeight="1">
      <c r="A29" s="150"/>
      <c r="B29" s="151"/>
      <c r="C29" s="150"/>
      <c r="D29" s="150"/>
      <c r="E29" s="152" t="s">
        <v>1</v>
      </c>
      <c r="F29" s="152"/>
      <c r="G29" s="152"/>
      <c r="H29" s="152"/>
      <c r="I29" s="150"/>
      <c r="J29" s="150"/>
      <c r="K29" s="150"/>
      <c r="L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="2" customFormat="1" ht="6.96" customHeight="1">
      <c r="A30" s="34"/>
      <c r="B30" s="40"/>
      <c r="C30" s="34"/>
      <c r="D30" s="34"/>
      <c r="E30" s="34"/>
      <c r="F30" s="34"/>
      <c r="G30" s="34"/>
      <c r="H30" s="34"/>
      <c r="I30" s="34"/>
      <c r="J30" s="34"/>
      <c r="K30" s="34"/>
      <c r="L30" s="5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40"/>
      <c r="C31" s="34"/>
      <c r="D31" s="154"/>
      <c r="E31" s="154"/>
      <c r="F31" s="154"/>
      <c r="G31" s="154"/>
      <c r="H31" s="154"/>
      <c r="I31" s="154"/>
      <c r="J31" s="154"/>
      <c r="K31" s="154"/>
      <c r="L31" s="5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25.44" customHeight="1">
      <c r="A32" s="34"/>
      <c r="B32" s="40"/>
      <c r="C32" s="34"/>
      <c r="D32" s="155" t="s">
        <v>38</v>
      </c>
      <c r="E32" s="34"/>
      <c r="F32" s="34"/>
      <c r="G32" s="34"/>
      <c r="H32" s="34"/>
      <c r="I32" s="34"/>
      <c r="J32" s="156">
        <f>ROUND(J120, 2)</f>
        <v>0</v>
      </c>
      <c r="K32" s="34"/>
      <c r="L32" s="5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6.96" customHeight="1">
      <c r="A33" s="34"/>
      <c r="B33" s="40"/>
      <c r="C33" s="34"/>
      <c r="D33" s="154"/>
      <c r="E33" s="154"/>
      <c r="F33" s="154"/>
      <c r="G33" s="154"/>
      <c r="H33" s="154"/>
      <c r="I33" s="154"/>
      <c r="J33" s="154"/>
      <c r="K33" s="154"/>
      <c r="L33" s="5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40"/>
      <c r="C34" s="34"/>
      <c r="D34" s="34"/>
      <c r="E34" s="34"/>
      <c r="F34" s="157" t="s">
        <v>40</v>
      </c>
      <c r="G34" s="34"/>
      <c r="H34" s="34"/>
      <c r="I34" s="157" t="s">
        <v>39</v>
      </c>
      <c r="J34" s="157" t="s">
        <v>41</v>
      </c>
      <c r="K34" s="34"/>
      <c r="L34" s="5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="2" customFormat="1" ht="14.4" customHeight="1">
      <c r="A35" s="34"/>
      <c r="B35" s="40"/>
      <c r="C35" s="34"/>
      <c r="D35" s="158" t="s">
        <v>42</v>
      </c>
      <c r="E35" s="146" t="s">
        <v>43</v>
      </c>
      <c r="F35" s="159">
        <f>ROUND((SUM(BE120:BE132)),  2)</f>
        <v>0</v>
      </c>
      <c r="G35" s="34"/>
      <c r="H35" s="34"/>
      <c r="I35" s="160">
        <v>0.20999999999999999</v>
      </c>
      <c r="J35" s="159">
        <f>ROUND(((SUM(BE120:BE132))*I35),  2)</f>
        <v>0</v>
      </c>
      <c r="K35" s="34"/>
      <c r="L35" s="5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14.4" customHeight="1">
      <c r="A36" s="34"/>
      <c r="B36" s="40"/>
      <c r="C36" s="34"/>
      <c r="D36" s="34"/>
      <c r="E36" s="146" t="s">
        <v>44</v>
      </c>
      <c r="F36" s="159">
        <f>ROUND((SUM(BF120:BF132)),  2)</f>
        <v>0</v>
      </c>
      <c r="G36" s="34"/>
      <c r="H36" s="34"/>
      <c r="I36" s="160">
        <v>0.14999999999999999</v>
      </c>
      <c r="J36" s="159">
        <f>ROUND(((SUM(BF120:BF132))*I36),  2)</f>
        <v>0</v>
      </c>
      <c r="K36" s="34"/>
      <c r="L36" s="5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46" t="s">
        <v>45</v>
      </c>
      <c r="F37" s="159">
        <f>ROUND((SUM(BG120:BG132)),  2)</f>
        <v>0</v>
      </c>
      <c r="G37" s="34"/>
      <c r="H37" s="34"/>
      <c r="I37" s="160">
        <v>0.20999999999999999</v>
      </c>
      <c r="J37" s="159">
        <f>0</f>
        <v>0</v>
      </c>
      <c r="K37" s="34"/>
      <c r="L37" s="5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14.4" customHeight="1">
      <c r="A38" s="34"/>
      <c r="B38" s="40"/>
      <c r="C38" s="34"/>
      <c r="D38" s="34"/>
      <c r="E38" s="146" t="s">
        <v>46</v>
      </c>
      <c r="F38" s="159">
        <f>ROUND((SUM(BH120:BH132)),  2)</f>
        <v>0</v>
      </c>
      <c r="G38" s="34"/>
      <c r="H38" s="34"/>
      <c r="I38" s="160">
        <v>0.14999999999999999</v>
      </c>
      <c r="J38" s="159">
        <f>0</f>
        <v>0</v>
      </c>
      <c r="K38" s="34"/>
      <c r="L38" s="5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14.4" customHeight="1">
      <c r="A39" s="34"/>
      <c r="B39" s="40"/>
      <c r="C39" s="34"/>
      <c r="D39" s="34"/>
      <c r="E39" s="146" t="s">
        <v>47</v>
      </c>
      <c r="F39" s="159">
        <f>ROUND((SUM(BI120:BI132)),  2)</f>
        <v>0</v>
      </c>
      <c r="G39" s="34"/>
      <c r="H39" s="34"/>
      <c r="I39" s="160">
        <v>0</v>
      </c>
      <c r="J39" s="159">
        <f>0</f>
        <v>0</v>
      </c>
      <c r="K39" s="34"/>
      <c r="L39" s="5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6.96" customHeight="1">
      <c r="A40" s="34"/>
      <c r="B40" s="40"/>
      <c r="C40" s="34"/>
      <c r="D40" s="34"/>
      <c r="E40" s="34"/>
      <c r="F40" s="34"/>
      <c r="G40" s="34"/>
      <c r="H40" s="34"/>
      <c r="I40" s="34"/>
      <c r="J40" s="34"/>
      <c r="K40" s="34"/>
      <c r="L40" s="5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2" customFormat="1" ht="25.44" customHeight="1">
      <c r="A41" s="34"/>
      <c r="B41" s="40"/>
      <c r="C41" s="161"/>
      <c r="D41" s="162" t="s">
        <v>48</v>
      </c>
      <c r="E41" s="163"/>
      <c r="F41" s="163"/>
      <c r="G41" s="164" t="s">
        <v>49</v>
      </c>
      <c r="H41" s="165" t="s">
        <v>50</v>
      </c>
      <c r="I41" s="163"/>
      <c r="J41" s="166">
        <f>SUM(J32:J39)</f>
        <v>0</v>
      </c>
      <c r="K41" s="167"/>
      <c r="L41" s="59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="2" customFormat="1" ht="14.4" customHeight="1">
      <c r="A42" s="34"/>
      <c r="B42" s="40"/>
      <c r="C42" s="34"/>
      <c r="D42" s="34"/>
      <c r="E42" s="34"/>
      <c r="F42" s="34"/>
      <c r="G42" s="34"/>
      <c r="H42" s="34"/>
      <c r="I42" s="34"/>
      <c r="J42" s="34"/>
      <c r="K42" s="34"/>
      <c r="L42" s="59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="1" customFormat="1" ht="14.4" customHeight="1">
      <c r="B43" s="16"/>
      <c r="L43" s="16"/>
    </row>
    <row r="44" s="1" customFormat="1" ht="14.4" customHeight="1">
      <c r="B44" s="16"/>
      <c r="L44" s="16"/>
    </row>
    <row r="45" s="1" customFormat="1" ht="14.4" customHeight="1">
      <c r="B45" s="16"/>
      <c r="L45" s="16"/>
    </row>
    <row r="46" s="1" customFormat="1" ht="14.4" customHeight="1">
      <c r="B46" s="16"/>
      <c r="L46" s="16"/>
    </row>
    <row r="47" s="1" customFormat="1" ht="14.4" customHeight="1">
      <c r="B47" s="16"/>
      <c r="L47" s="16"/>
    </row>
    <row r="48" s="1" customFormat="1" ht="14.4" customHeight="1">
      <c r="B48" s="16"/>
      <c r="L48" s="16"/>
    </row>
    <row r="49" s="1" customFormat="1" ht="14.4" customHeight="1">
      <c r="B49" s="16"/>
      <c r="L49" s="16"/>
    </row>
    <row r="50" s="2" customFormat="1" ht="14.4" customHeight="1">
      <c r="B50" s="59"/>
      <c r="D50" s="168" t="s">
        <v>51</v>
      </c>
      <c r="E50" s="169"/>
      <c r="F50" s="169"/>
      <c r="G50" s="168" t="s">
        <v>52</v>
      </c>
      <c r="H50" s="169"/>
      <c r="I50" s="169"/>
      <c r="J50" s="169"/>
      <c r="K50" s="169"/>
      <c r="L50" s="59"/>
    </row>
    <row r="51">
      <c r="B51" s="16"/>
      <c r="L51" s="16"/>
    </row>
    <row r="52">
      <c r="B52" s="16"/>
      <c r="L52" s="16"/>
    </row>
    <row r="53">
      <c r="B53" s="16"/>
      <c r="L53" s="16"/>
    </row>
    <row r="54">
      <c r="B54" s="16"/>
      <c r="L54" s="16"/>
    </row>
    <row r="55">
      <c r="B55" s="16"/>
      <c r="L55" s="16"/>
    </row>
    <row r="56">
      <c r="B56" s="16"/>
      <c r="L56" s="16"/>
    </row>
    <row r="57">
      <c r="B57" s="16"/>
      <c r="L57" s="16"/>
    </row>
    <row r="58">
      <c r="B58" s="16"/>
      <c r="L58" s="16"/>
    </row>
    <row r="59">
      <c r="B59" s="16"/>
      <c r="L59" s="16"/>
    </row>
    <row r="60">
      <c r="B60" s="16"/>
      <c r="L60" s="16"/>
    </row>
    <row r="61" s="2" customFormat="1">
      <c r="A61" s="34"/>
      <c r="B61" s="40"/>
      <c r="C61" s="34"/>
      <c r="D61" s="170" t="s">
        <v>53</v>
      </c>
      <c r="E61" s="171"/>
      <c r="F61" s="172" t="s">
        <v>54</v>
      </c>
      <c r="G61" s="170" t="s">
        <v>53</v>
      </c>
      <c r="H61" s="171"/>
      <c r="I61" s="171"/>
      <c r="J61" s="173" t="s">
        <v>54</v>
      </c>
      <c r="K61" s="171"/>
      <c r="L61" s="59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6"/>
      <c r="L62" s="16"/>
    </row>
    <row r="63">
      <c r="B63" s="16"/>
      <c r="L63" s="16"/>
    </row>
    <row r="64">
      <c r="B64" s="16"/>
      <c r="L64" s="16"/>
    </row>
    <row r="65" s="2" customFormat="1">
      <c r="A65" s="34"/>
      <c r="B65" s="40"/>
      <c r="C65" s="34"/>
      <c r="D65" s="168" t="s">
        <v>55</v>
      </c>
      <c r="E65" s="174"/>
      <c r="F65" s="174"/>
      <c r="G65" s="168" t="s">
        <v>56</v>
      </c>
      <c r="H65" s="174"/>
      <c r="I65" s="174"/>
      <c r="J65" s="174"/>
      <c r="K65" s="174"/>
      <c r="L65" s="59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6"/>
      <c r="L66" s="16"/>
    </row>
    <row r="67">
      <c r="B67" s="16"/>
      <c r="L67" s="16"/>
    </row>
    <row r="68">
      <c r="B68" s="16"/>
      <c r="L68" s="16"/>
    </row>
    <row r="69">
      <c r="B69" s="16"/>
      <c r="L69" s="16"/>
    </row>
    <row r="70">
      <c r="B70" s="16"/>
      <c r="L70" s="16"/>
    </row>
    <row r="71">
      <c r="B71" s="16"/>
      <c r="L71" s="16"/>
    </row>
    <row r="72">
      <c r="B72" s="16"/>
      <c r="L72" s="16"/>
    </row>
    <row r="73">
      <c r="B73" s="16"/>
      <c r="L73" s="16"/>
    </row>
    <row r="74">
      <c r="B74" s="16"/>
      <c r="L74" s="16"/>
    </row>
    <row r="75">
      <c r="B75" s="16"/>
      <c r="L75" s="16"/>
    </row>
    <row r="76" s="2" customFormat="1">
      <c r="A76" s="34"/>
      <c r="B76" s="40"/>
      <c r="C76" s="34"/>
      <c r="D76" s="170" t="s">
        <v>53</v>
      </c>
      <c r="E76" s="171"/>
      <c r="F76" s="172" t="s">
        <v>54</v>
      </c>
      <c r="G76" s="170" t="s">
        <v>53</v>
      </c>
      <c r="H76" s="171"/>
      <c r="I76" s="171"/>
      <c r="J76" s="173" t="s">
        <v>54</v>
      </c>
      <c r="K76" s="171"/>
      <c r="L76" s="5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175"/>
      <c r="C77" s="176"/>
      <c r="D77" s="176"/>
      <c r="E77" s="176"/>
      <c r="F77" s="176"/>
      <c r="G77" s="176"/>
      <c r="H77" s="176"/>
      <c r="I77" s="176"/>
      <c r="J77" s="176"/>
      <c r="K77" s="176"/>
      <c r="L77" s="5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177"/>
      <c r="C81" s="178"/>
      <c r="D81" s="178"/>
      <c r="E81" s="178"/>
      <c r="F81" s="178"/>
      <c r="G81" s="178"/>
      <c r="H81" s="178"/>
      <c r="I81" s="178"/>
      <c r="J81" s="178"/>
      <c r="K81" s="178"/>
      <c r="L81" s="59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168</v>
      </c>
      <c r="D82" s="36"/>
      <c r="E82" s="36"/>
      <c r="F82" s="36"/>
      <c r="G82" s="36"/>
      <c r="H82" s="36"/>
      <c r="I82" s="36"/>
      <c r="J82" s="36"/>
      <c r="K82" s="36"/>
      <c r="L82" s="59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9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6"/>
      <c r="E84" s="36"/>
      <c r="F84" s="36"/>
      <c r="G84" s="36"/>
      <c r="H84" s="36"/>
      <c r="I84" s="36"/>
      <c r="J84" s="36"/>
      <c r="K84" s="36"/>
      <c r="L84" s="59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6"/>
      <c r="D85" s="36"/>
      <c r="E85" s="179" t="str">
        <f>E7</f>
        <v>Oprava přejezdů v obvodu ST Karlovy Vary 2023-24</v>
      </c>
      <c r="F85" s="28"/>
      <c r="G85" s="28"/>
      <c r="H85" s="28"/>
      <c r="I85" s="36"/>
      <c r="J85" s="36"/>
      <c r="K85" s="36"/>
      <c r="L85" s="59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1" customFormat="1" ht="12" customHeight="1">
      <c r="B86" s="17"/>
      <c r="C86" s="28" t="s">
        <v>164</v>
      </c>
      <c r="D86" s="18"/>
      <c r="E86" s="18"/>
      <c r="F86" s="18"/>
      <c r="G86" s="18"/>
      <c r="H86" s="18"/>
      <c r="I86" s="18"/>
      <c r="J86" s="18"/>
      <c r="K86" s="18"/>
      <c r="L86" s="16"/>
    </row>
    <row r="87" s="2" customFormat="1" ht="16.5" customHeight="1">
      <c r="A87" s="34"/>
      <c r="B87" s="35"/>
      <c r="C87" s="36"/>
      <c r="D87" s="36"/>
      <c r="E87" s="179" t="s">
        <v>733</v>
      </c>
      <c r="F87" s="36"/>
      <c r="G87" s="36"/>
      <c r="H87" s="36"/>
      <c r="I87" s="36"/>
      <c r="J87" s="36"/>
      <c r="K87" s="36"/>
      <c r="L87" s="59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12" customHeight="1">
      <c r="A88" s="34"/>
      <c r="B88" s="35"/>
      <c r="C88" s="28" t="s">
        <v>166</v>
      </c>
      <c r="D88" s="36"/>
      <c r="E88" s="36"/>
      <c r="F88" s="36"/>
      <c r="G88" s="36"/>
      <c r="H88" s="36"/>
      <c r="I88" s="36"/>
      <c r="J88" s="36"/>
      <c r="K88" s="36"/>
      <c r="L88" s="59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6.5" customHeight="1">
      <c r="A89" s="34"/>
      <c r="B89" s="35"/>
      <c r="C89" s="36"/>
      <c r="D89" s="36"/>
      <c r="E89" s="72" t="str">
        <f>E11</f>
        <v>A.5.3 - Přeprava</v>
      </c>
      <c r="F89" s="36"/>
      <c r="G89" s="36"/>
      <c r="H89" s="36"/>
      <c r="I89" s="36"/>
      <c r="J89" s="36"/>
      <c r="K89" s="36"/>
      <c r="L89" s="59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9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2" customHeight="1">
      <c r="A91" s="34"/>
      <c r="B91" s="35"/>
      <c r="C91" s="28" t="s">
        <v>20</v>
      </c>
      <c r="D91" s="36"/>
      <c r="E91" s="36"/>
      <c r="F91" s="23" t="str">
        <f>F14</f>
        <v>ST Karlovy Vary</v>
      </c>
      <c r="G91" s="36"/>
      <c r="H91" s="36"/>
      <c r="I91" s="28" t="s">
        <v>22</v>
      </c>
      <c r="J91" s="75" t="str">
        <f>IF(J14="","",J14)</f>
        <v>1. 2. 2023</v>
      </c>
      <c r="K91" s="36"/>
      <c r="L91" s="59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6.96" customHeight="1">
      <c r="A92" s="34"/>
      <c r="B92" s="35"/>
      <c r="C92" s="36"/>
      <c r="D92" s="36"/>
      <c r="E92" s="36"/>
      <c r="F92" s="36"/>
      <c r="G92" s="36"/>
      <c r="H92" s="36"/>
      <c r="I92" s="36"/>
      <c r="J92" s="36"/>
      <c r="K92" s="36"/>
      <c r="L92" s="59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5.15" customHeight="1">
      <c r="A93" s="34"/>
      <c r="B93" s="35"/>
      <c r="C93" s="28" t="s">
        <v>24</v>
      </c>
      <c r="D93" s="36"/>
      <c r="E93" s="36"/>
      <c r="F93" s="23" t="str">
        <f>E17</f>
        <v>Správa železnic,s.o.;OŘ ÚNL - ST Karlovy Vary</v>
      </c>
      <c r="G93" s="36"/>
      <c r="H93" s="36"/>
      <c r="I93" s="28" t="s">
        <v>32</v>
      </c>
      <c r="J93" s="32" t="str">
        <f>E23</f>
        <v xml:space="preserve"> </v>
      </c>
      <c r="K93" s="36"/>
      <c r="L93" s="59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15.15" customHeight="1">
      <c r="A94" s="34"/>
      <c r="B94" s="35"/>
      <c r="C94" s="28" t="s">
        <v>30</v>
      </c>
      <c r="D94" s="36"/>
      <c r="E94" s="36"/>
      <c r="F94" s="23" t="str">
        <f>IF(E20="","",E20)</f>
        <v>Vyplň údaj</v>
      </c>
      <c r="G94" s="36"/>
      <c r="H94" s="36"/>
      <c r="I94" s="28" t="s">
        <v>35</v>
      </c>
      <c r="J94" s="32" t="str">
        <f>E26</f>
        <v>Pavlína Liprtová</v>
      </c>
      <c r="K94" s="36"/>
      <c r="L94" s="59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9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9.28" customHeight="1">
      <c r="A96" s="34"/>
      <c r="B96" s="35"/>
      <c r="C96" s="180" t="s">
        <v>169</v>
      </c>
      <c r="D96" s="181"/>
      <c r="E96" s="181"/>
      <c r="F96" s="181"/>
      <c r="G96" s="181"/>
      <c r="H96" s="181"/>
      <c r="I96" s="181"/>
      <c r="J96" s="182" t="s">
        <v>170</v>
      </c>
      <c r="K96" s="181"/>
      <c r="L96" s="59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="2" customFormat="1" ht="10.32" customHeight="1">
      <c r="A97" s="34"/>
      <c r="B97" s="35"/>
      <c r="C97" s="36"/>
      <c r="D97" s="36"/>
      <c r="E97" s="36"/>
      <c r="F97" s="36"/>
      <c r="G97" s="36"/>
      <c r="H97" s="36"/>
      <c r="I97" s="36"/>
      <c r="J97" s="36"/>
      <c r="K97" s="36"/>
      <c r="L97" s="59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="2" customFormat="1" ht="22.8" customHeight="1">
      <c r="A98" s="34"/>
      <c r="B98" s="35"/>
      <c r="C98" s="183" t="s">
        <v>171</v>
      </c>
      <c r="D98" s="36"/>
      <c r="E98" s="36"/>
      <c r="F98" s="36"/>
      <c r="G98" s="36"/>
      <c r="H98" s="36"/>
      <c r="I98" s="36"/>
      <c r="J98" s="106">
        <f>J120</f>
        <v>0</v>
      </c>
      <c r="K98" s="36"/>
      <c r="L98" s="59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3" t="s">
        <v>172</v>
      </c>
    </row>
    <row r="99" s="2" customFormat="1" ht="21.84" customHeight="1">
      <c r="A99" s="34"/>
      <c r="B99" s="35"/>
      <c r="C99" s="36"/>
      <c r="D99" s="36"/>
      <c r="E99" s="36"/>
      <c r="F99" s="36"/>
      <c r="G99" s="36"/>
      <c r="H99" s="36"/>
      <c r="I99" s="36"/>
      <c r="J99" s="36"/>
      <c r="K99" s="36"/>
      <c r="L99" s="59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="2" customFormat="1" ht="6.96" customHeight="1">
      <c r="A100" s="34"/>
      <c r="B100" s="62"/>
      <c r="C100" s="63"/>
      <c r="D100" s="63"/>
      <c r="E100" s="63"/>
      <c r="F100" s="63"/>
      <c r="G100" s="63"/>
      <c r="H100" s="63"/>
      <c r="I100" s="63"/>
      <c r="J100" s="63"/>
      <c r="K100" s="63"/>
      <c r="L100" s="59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4" s="2" customFormat="1" ht="6.96" customHeight="1">
      <c r="A104" s="34"/>
      <c r="B104" s="64"/>
      <c r="C104" s="65"/>
      <c r="D104" s="65"/>
      <c r="E104" s="65"/>
      <c r="F104" s="65"/>
      <c r="G104" s="65"/>
      <c r="H104" s="65"/>
      <c r="I104" s="65"/>
      <c r="J104" s="65"/>
      <c r="K104" s="65"/>
      <c r="L104" s="59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="2" customFormat="1" ht="24.96" customHeight="1">
      <c r="A105" s="34"/>
      <c r="B105" s="35"/>
      <c r="C105" s="19" t="s">
        <v>173</v>
      </c>
      <c r="D105" s="36"/>
      <c r="E105" s="36"/>
      <c r="F105" s="36"/>
      <c r="G105" s="36"/>
      <c r="H105" s="36"/>
      <c r="I105" s="36"/>
      <c r="J105" s="36"/>
      <c r="K105" s="36"/>
      <c r="L105" s="59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="2" customFormat="1" ht="6.96" customHeight="1">
      <c r="A106" s="34"/>
      <c r="B106" s="35"/>
      <c r="C106" s="36"/>
      <c r="D106" s="36"/>
      <c r="E106" s="36"/>
      <c r="F106" s="36"/>
      <c r="G106" s="36"/>
      <c r="H106" s="36"/>
      <c r="I106" s="36"/>
      <c r="J106" s="36"/>
      <c r="K106" s="36"/>
      <c r="L106" s="59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12" customHeight="1">
      <c r="A107" s="34"/>
      <c r="B107" s="35"/>
      <c r="C107" s="28" t="s">
        <v>16</v>
      </c>
      <c r="D107" s="36"/>
      <c r="E107" s="36"/>
      <c r="F107" s="36"/>
      <c r="G107" s="36"/>
      <c r="H107" s="36"/>
      <c r="I107" s="36"/>
      <c r="J107" s="36"/>
      <c r="K107" s="36"/>
      <c r="L107" s="59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16.5" customHeight="1">
      <c r="A108" s="34"/>
      <c r="B108" s="35"/>
      <c r="C108" s="36"/>
      <c r="D108" s="36"/>
      <c r="E108" s="179" t="str">
        <f>E7</f>
        <v>Oprava přejezdů v obvodu ST Karlovy Vary 2023-24</v>
      </c>
      <c r="F108" s="28"/>
      <c r="G108" s="28"/>
      <c r="H108" s="28"/>
      <c r="I108" s="36"/>
      <c r="J108" s="36"/>
      <c r="K108" s="36"/>
      <c r="L108" s="59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1" customFormat="1" ht="12" customHeight="1">
      <c r="B109" s="17"/>
      <c r="C109" s="28" t="s">
        <v>164</v>
      </c>
      <c r="D109" s="18"/>
      <c r="E109" s="18"/>
      <c r="F109" s="18"/>
      <c r="G109" s="18"/>
      <c r="H109" s="18"/>
      <c r="I109" s="18"/>
      <c r="J109" s="18"/>
      <c r="K109" s="18"/>
      <c r="L109" s="16"/>
    </row>
    <row r="110" s="2" customFormat="1" ht="16.5" customHeight="1">
      <c r="A110" s="34"/>
      <c r="B110" s="35"/>
      <c r="C110" s="36"/>
      <c r="D110" s="36"/>
      <c r="E110" s="179" t="s">
        <v>733</v>
      </c>
      <c r="F110" s="36"/>
      <c r="G110" s="36"/>
      <c r="H110" s="36"/>
      <c r="I110" s="36"/>
      <c r="J110" s="36"/>
      <c r="K110" s="36"/>
      <c r="L110" s="59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2" customHeight="1">
      <c r="A111" s="34"/>
      <c r="B111" s="35"/>
      <c r="C111" s="28" t="s">
        <v>166</v>
      </c>
      <c r="D111" s="36"/>
      <c r="E111" s="36"/>
      <c r="F111" s="36"/>
      <c r="G111" s="36"/>
      <c r="H111" s="36"/>
      <c r="I111" s="36"/>
      <c r="J111" s="36"/>
      <c r="K111" s="36"/>
      <c r="L111" s="59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6.5" customHeight="1">
      <c r="A112" s="34"/>
      <c r="B112" s="35"/>
      <c r="C112" s="36"/>
      <c r="D112" s="36"/>
      <c r="E112" s="72" t="str">
        <f>E11</f>
        <v>A.5.3 - Přeprava</v>
      </c>
      <c r="F112" s="36"/>
      <c r="G112" s="36"/>
      <c r="H112" s="36"/>
      <c r="I112" s="36"/>
      <c r="J112" s="36"/>
      <c r="K112" s="36"/>
      <c r="L112" s="59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6.96" customHeight="1">
      <c r="A113" s="34"/>
      <c r="B113" s="35"/>
      <c r="C113" s="36"/>
      <c r="D113" s="36"/>
      <c r="E113" s="36"/>
      <c r="F113" s="36"/>
      <c r="G113" s="36"/>
      <c r="H113" s="36"/>
      <c r="I113" s="36"/>
      <c r="J113" s="36"/>
      <c r="K113" s="36"/>
      <c r="L113" s="59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2" customHeight="1">
      <c r="A114" s="34"/>
      <c r="B114" s="35"/>
      <c r="C114" s="28" t="s">
        <v>20</v>
      </c>
      <c r="D114" s="36"/>
      <c r="E114" s="36"/>
      <c r="F114" s="23" t="str">
        <f>F14</f>
        <v>ST Karlovy Vary</v>
      </c>
      <c r="G114" s="36"/>
      <c r="H114" s="36"/>
      <c r="I114" s="28" t="s">
        <v>22</v>
      </c>
      <c r="J114" s="75" t="str">
        <f>IF(J14="","",J14)</f>
        <v>1. 2. 2023</v>
      </c>
      <c r="K114" s="36"/>
      <c r="L114" s="59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6.96" customHeight="1">
      <c r="A115" s="34"/>
      <c r="B115" s="35"/>
      <c r="C115" s="36"/>
      <c r="D115" s="36"/>
      <c r="E115" s="36"/>
      <c r="F115" s="36"/>
      <c r="G115" s="36"/>
      <c r="H115" s="36"/>
      <c r="I115" s="36"/>
      <c r="J115" s="36"/>
      <c r="K115" s="36"/>
      <c r="L115" s="59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5.15" customHeight="1">
      <c r="A116" s="34"/>
      <c r="B116" s="35"/>
      <c r="C116" s="28" t="s">
        <v>24</v>
      </c>
      <c r="D116" s="36"/>
      <c r="E116" s="36"/>
      <c r="F116" s="23" t="str">
        <f>E17</f>
        <v>Správa železnic,s.o.;OŘ ÚNL - ST Karlovy Vary</v>
      </c>
      <c r="G116" s="36"/>
      <c r="H116" s="36"/>
      <c r="I116" s="28" t="s">
        <v>32</v>
      </c>
      <c r="J116" s="32" t="str">
        <f>E23</f>
        <v xml:space="preserve"> </v>
      </c>
      <c r="K116" s="36"/>
      <c r="L116" s="59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5.15" customHeight="1">
      <c r="A117" s="34"/>
      <c r="B117" s="35"/>
      <c r="C117" s="28" t="s">
        <v>30</v>
      </c>
      <c r="D117" s="36"/>
      <c r="E117" s="36"/>
      <c r="F117" s="23" t="str">
        <f>IF(E20="","",E20)</f>
        <v>Vyplň údaj</v>
      </c>
      <c r="G117" s="36"/>
      <c r="H117" s="36"/>
      <c r="I117" s="28" t="s">
        <v>35</v>
      </c>
      <c r="J117" s="32" t="str">
        <f>E26</f>
        <v>Pavlína Liprtová</v>
      </c>
      <c r="K117" s="36"/>
      <c r="L117" s="59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0.32" customHeight="1">
      <c r="A118" s="34"/>
      <c r="B118" s="35"/>
      <c r="C118" s="36"/>
      <c r="D118" s="36"/>
      <c r="E118" s="36"/>
      <c r="F118" s="36"/>
      <c r="G118" s="36"/>
      <c r="H118" s="36"/>
      <c r="I118" s="36"/>
      <c r="J118" s="36"/>
      <c r="K118" s="36"/>
      <c r="L118" s="59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9" customFormat="1" ht="29.28" customHeight="1">
      <c r="A119" s="184"/>
      <c r="B119" s="185"/>
      <c r="C119" s="186" t="s">
        <v>174</v>
      </c>
      <c r="D119" s="187" t="s">
        <v>63</v>
      </c>
      <c r="E119" s="187" t="s">
        <v>59</v>
      </c>
      <c r="F119" s="187" t="s">
        <v>60</v>
      </c>
      <c r="G119" s="187" t="s">
        <v>175</v>
      </c>
      <c r="H119" s="187" t="s">
        <v>176</v>
      </c>
      <c r="I119" s="187" t="s">
        <v>177</v>
      </c>
      <c r="J119" s="187" t="s">
        <v>170</v>
      </c>
      <c r="K119" s="188" t="s">
        <v>178</v>
      </c>
      <c r="L119" s="189"/>
      <c r="M119" s="96" t="s">
        <v>1</v>
      </c>
      <c r="N119" s="97" t="s">
        <v>42</v>
      </c>
      <c r="O119" s="97" t="s">
        <v>179</v>
      </c>
      <c r="P119" s="97" t="s">
        <v>180</v>
      </c>
      <c r="Q119" s="97" t="s">
        <v>181</v>
      </c>
      <c r="R119" s="97" t="s">
        <v>182</v>
      </c>
      <c r="S119" s="97" t="s">
        <v>183</v>
      </c>
      <c r="T119" s="98" t="s">
        <v>184</v>
      </c>
      <c r="U119" s="184"/>
      <c r="V119" s="184"/>
      <c r="W119" s="184"/>
      <c r="X119" s="184"/>
      <c r="Y119" s="184"/>
      <c r="Z119" s="184"/>
      <c r="AA119" s="184"/>
      <c r="AB119" s="184"/>
      <c r="AC119" s="184"/>
      <c r="AD119" s="184"/>
      <c r="AE119" s="184"/>
    </row>
    <row r="120" s="2" customFormat="1" ht="22.8" customHeight="1">
      <c r="A120" s="34"/>
      <c r="B120" s="35"/>
      <c r="C120" s="103" t="s">
        <v>185</v>
      </c>
      <c r="D120" s="36"/>
      <c r="E120" s="36"/>
      <c r="F120" s="36"/>
      <c r="G120" s="36"/>
      <c r="H120" s="36"/>
      <c r="I120" s="36"/>
      <c r="J120" s="190">
        <f>BK120</f>
        <v>0</v>
      </c>
      <c r="K120" s="36"/>
      <c r="L120" s="40"/>
      <c r="M120" s="99"/>
      <c r="N120" s="191"/>
      <c r="O120" s="100"/>
      <c r="P120" s="192">
        <f>SUM(P121:P132)</f>
        <v>0</v>
      </c>
      <c r="Q120" s="100"/>
      <c r="R120" s="192">
        <f>SUM(R121:R132)</f>
        <v>0</v>
      </c>
      <c r="S120" s="100"/>
      <c r="T120" s="193">
        <f>SUM(T121:T132)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3" t="s">
        <v>77</v>
      </c>
      <c r="AU120" s="13" t="s">
        <v>172</v>
      </c>
      <c r="BK120" s="194">
        <f>SUM(BK121:BK132)</f>
        <v>0</v>
      </c>
    </row>
    <row r="121" s="2" customFormat="1" ht="128.55" customHeight="1">
      <c r="A121" s="34"/>
      <c r="B121" s="35"/>
      <c r="C121" s="195" t="s">
        <v>85</v>
      </c>
      <c r="D121" s="195" t="s">
        <v>186</v>
      </c>
      <c r="E121" s="196" t="s">
        <v>367</v>
      </c>
      <c r="F121" s="197" t="s">
        <v>368</v>
      </c>
      <c r="G121" s="198" t="s">
        <v>287</v>
      </c>
      <c r="H121" s="199">
        <v>26.437999999999999</v>
      </c>
      <c r="I121" s="200"/>
      <c r="J121" s="201">
        <f>ROUND(I121*H121,2)</f>
        <v>0</v>
      </c>
      <c r="K121" s="197" t="s">
        <v>190</v>
      </c>
      <c r="L121" s="40"/>
      <c r="M121" s="202" t="s">
        <v>1</v>
      </c>
      <c r="N121" s="203" t="s">
        <v>43</v>
      </c>
      <c r="O121" s="87"/>
      <c r="P121" s="204">
        <f>O121*H121</f>
        <v>0</v>
      </c>
      <c r="Q121" s="204">
        <v>0</v>
      </c>
      <c r="R121" s="204">
        <f>Q121*H121</f>
        <v>0</v>
      </c>
      <c r="S121" s="204">
        <v>0</v>
      </c>
      <c r="T121" s="205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206" t="s">
        <v>288</v>
      </c>
      <c r="AT121" s="206" t="s">
        <v>186</v>
      </c>
      <c r="AU121" s="206" t="s">
        <v>78</v>
      </c>
      <c r="AY121" s="13" t="s">
        <v>192</v>
      </c>
      <c r="BE121" s="207">
        <f>IF(N121="základní",J121,0)</f>
        <v>0</v>
      </c>
      <c r="BF121" s="207">
        <f>IF(N121="snížená",J121,0)</f>
        <v>0</v>
      </c>
      <c r="BG121" s="207">
        <f>IF(N121="zákl. přenesená",J121,0)</f>
        <v>0</v>
      </c>
      <c r="BH121" s="207">
        <f>IF(N121="sníž. přenesená",J121,0)</f>
        <v>0</v>
      </c>
      <c r="BI121" s="207">
        <f>IF(N121="nulová",J121,0)</f>
        <v>0</v>
      </c>
      <c r="BJ121" s="13" t="s">
        <v>85</v>
      </c>
      <c r="BK121" s="207">
        <f>ROUND(I121*H121,2)</f>
        <v>0</v>
      </c>
      <c r="BL121" s="13" t="s">
        <v>288</v>
      </c>
      <c r="BM121" s="206" t="s">
        <v>829</v>
      </c>
    </row>
    <row r="122" s="10" customFormat="1">
      <c r="A122" s="10"/>
      <c r="B122" s="208"/>
      <c r="C122" s="209"/>
      <c r="D122" s="210" t="s">
        <v>194</v>
      </c>
      <c r="E122" s="211" t="s">
        <v>1</v>
      </c>
      <c r="F122" s="212" t="s">
        <v>830</v>
      </c>
      <c r="G122" s="209"/>
      <c r="H122" s="213">
        <v>26.437999999999999</v>
      </c>
      <c r="I122" s="214"/>
      <c r="J122" s="209"/>
      <c r="K122" s="209"/>
      <c r="L122" s="215"/>
      <c r="M122" s="216"/>
      <c r="N122" s="217"/>
      <c r="O122" s="217"/>
      <c r="P122" s="217"/>
      <c r="Q122" s="217"/>
      <c r="R122" s="217"/>
      <c r="S122" s="217"/>
      <c r="T122" s="218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  <c r="AT122" s="219" t="s">
        <v>194</v>
      </c>
      <c r="AU122" s="219" t="s">
        <v>78</v>
      </c>
      <c r="AV122" s="10" t="s">
        <v>87</v>
      </c>
      <c r="AW122" s="10" t="s">
        <v>34</v>
      </c>
      <c r="AX122" s="10" t="s">
        <v>85</v>
      </c>
      <c r="AY122" s="219" t="s">
        <v>192</v>
      </c>
    </row>
    <row r="123" s="2" customFormat="1" ht="101.25" customHeight="1">
      <c r="A123" s="34"/>
      <c r="B123" s="35"/>
      <c r="C123" s="195" t="s">
        <v>87</v>
      </c>
      <c r="D123" s="195" t="s">
        <v>186</v>
      </c>
      <c r="E123" s="196" t="s">
        <v>372</v>
      </c>
      <c r="F123" s="197" t="s">
        <v>512</v>
      </c>
      <c r="G123" s="198" t="s">
        <v>287</v>
      </c>
      <c r="H123" s="199">
        <v>238.14699999999999</v>
      </c>
      <c r="I123" s="200"/>
      <c r="J123" s="201">
        <f>ROUND(I123*H123,2)</f>
        <v>0</v>
      </c>
      <c r="K123" s="197" t="s">
        <v>190</v>
      </c>
      <c r="L123" s="40"/>
      <c r="M123" s="202" t="s">
        <v>1</v>
      </c>
      <c r="N123" s="203" t="s">
        <v>43</v>
      </c>
      <c r="O123" s="87"/>
      <c r="P123" s="204">
        <f>O123*H123</f>
        <v>0</v>
      </c>
      <c r="Q123" s="204">
        <v>0</v>
      </c>
      <c r="R123" s="204">
        <f>Q123*H123</f>
        <v>0</v>
      </c>
      <c r="S123" s="204">
        <v>0</v>
      </c>
      <c r="T123" s="205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206" t="s">
        <v>288</v>
      </c>
      <c r="AT123" s="206" t="s">
        <v>186</v>
      </c>
      <c r="AU123" s="206" t="s">
        <v>78</v>
      </c>
      <c r="AY123" s="13" t="s">
        <v>192</v>
      </c>
      <c r="BE123" s="207">
        <f>IF(N123="základní",J123,0)</f>
        <v>0</v>
      </c>
      <c r="BF123" s="207">
        <f>IF(N123="snížená",J123,0)</f>
        <v>0</v>
      </c>
      <c r="BG123" s="207">
        <f>IF(N123="zákl. přenesená",J123,0)</f>
        <v>0</v>
      </c>
      <c r="BH123" s="207">
        <f>IF(N123="sníž. přenesená",J123,0)</f>
        <v>0</v>
      </c>
      <c r="BI123" s="207">
        <f>IF(N123="nulová",J123,0)</f>
        <v>0</v>
      </c>
      <c r="BJ123" s="13" t="s">
        <v>85</v>
      </c>
      <c r="BK123" s="207">
        <f>ROUND(I123*H123,2)</f>
        <v>0</v>
      </c>
      <c r="BL123" s="13" t="s">
        <v>288</v>
      </c>
      <c r="BM123" s="206" t="s">
        <v>831</v>
      </c>
    </row>
    <row r="124" s="2" customFormat="1">
      <c r="A124" s="34"/>
      <c r="B124" s="35"/>
      <c r="C124" s="36"/>
      <c r="D124" s="210" t="s">
        <v>238</v>
      </c>
      <c r="E124" s="36"/>
      <c r="F124" s="220" t="s">
        <v>832</v>
      </c>
      <c r="G124" s="36"/>
      <c r="H124" s="36"/>
      <c r="I124" s="221"/>
      <c r="J124" s="36"/>
      <c r="K124" s="36"/>
      <c r="L124" s="40"/>
      <c r="M124" s="222"/>
      <c r="N124" s="223"/>
      <c r="O124" s="87"/>
      <c r="P124" s="87"/>
      <c r="Q124" s="87"/>
      <c r="R124" s="87"/>
      <c r="S124" s="87"/>
      <c r="T124" s="88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13" t="s">
        <v>238</v>
      </c>
      <c r="AU124" s="13" t="s">
        <v>78</v>
      </c>
    </row>
    <row r="125" s="10" customFormat="1">
      <c r="A125" s="10"/>
      <c r="B125" s="208"/>
      <c r="C125" s="209"/>
      <c r="D125" s="210" t="s">
        <v>194</v>
      </c>
      <c r="E125" s="211" t="s">
        <v>1</v>
      </c>
      <c r="F125" s="212" t="s">
        <v>833</v>
      </c>
      <c r="G125" s="209"/>
      <c r="H125" s="213">
        <v>238.14699999999999</v>
      </c>
      <c r="I125" s="214"/>
      <c r="J125" s="209"/>
      <c r="K125" s="209"/>
      <c r="L125" s="215"/>
      <c r="M125" s="216"/>
      <c r="N125" s="217"/>
      <c r="O125" s="217"/>
      <c r="P125" s="217"/>
      <c r="Q125" s="217"/>
      <c r="R125" s="217"/>
      <c r="S125" s="217"/>
      <c r="T125" s="218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  <c r="AT125" s="219" t="s">
        <v>194</v>
      </c>
      <c r="AU125" s="219" t="s">
        <v>78</v>
      </c>
      <c r="AV125" s="10" t="s">
        <v>87</v>
      </c>
      <c r="AW125" s="10" t="s">
        <v>34</v>
      </c>
      <c r="AX125" s="10" t="s">
        <v>85</v>
      </c>
      <c r="AY125" s="219" t="s">
        <v>192</v>
      </c>
    </row>
    <row r="126" s="2" customFormat="1" ht="90" customHeight="1">
      <c r="A126" s="34"/>
      <c r="B126" s="35"/>
      <c r="C126" s="195" t="s">
        <v>201</v>
      </c>
      <c r="D126" s="195" t="s">
        <v>186</v>
      </c>
      <c r="E126" s="196" t="s">
        <v>381</v>
      </c>
      <c r="F126" s="197" t="s">
        <v>382</v>
      </c>
      <c r="G126" s="198" t="s">
        <v>287</v>
      </c>
      <c r="H126" s="199">
        <v>26.437999999999999</v>
      </c>
      <c r="I126" s="200"/>
      <c r="J126" s="201">
        <f>ROUND(I126*H126,2)</f>
        <v>0</v>
      </c>
      <c r="K126" s="197" t="s">
        <v>190</v>
      </c>
      <c r="L126" s="40"/>
      <c r="M126" s="202" t="s">
        <v>1</v>
      </c>
      <c r="N126" s="203" t="s">
        <v>43</v>
      </c>
      <c r="O126" s="87"/>
      <c r="P126" s="204">
        <f>O126*H126</f>
        <v>0</v>
      </c>
      <c r="Q126" s="204">
        <v>0</v>
      </c>
      <c r="R126" s="204">
        <f>Q126*H126</f>
        <v>0</v>
      </c>
      <c r="S126" s="204">
        <v>0</v>
      </c>
      <c r="T126" s="205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206" t="s">
        <v>288</v>
      </c>
      <c r="AT126" s="206" t="s">
        <v>186</v>
      </c>
      <c r="AU126" s="206" t="s">
        <v>78</v>
      </c>
      <c r="AY126" s="13" t="s">
        <v>192</v>
      </c>
      <c r="BE126" s="207">
        <f>IF(N126="základní",J126,0)</f>
        <v>0</v>
      </c>
      <c r="BF126" s="207">
        <f>IF(N126="snížená",J126,0)</f>
        <v>0</v>
      </c>
      <c r="BG126" s="207">
        <f>IF(N126="zákl. přenesená",J126,0)</f>
        <v>0</v>
      </c>
      <c r="BH126" s="207">
        <f>IF(N126="sníž. přenesená",J126,0)</f>
        <v>0</v>
      </c>
      <c r="BI126" s="207">
        <f>IF(N126="nulová",J126,0)</f>
        <v>0</v>
      </c>
      <c r="BJ126" s="13" t="s">
        <v>85</v>
      </c>
      <c r="BK126" s="207">
        <f>ROUND(I126*H126,2)</f>
        <v>0</v>
      </c>
      <c r="BL126" s="13" t="s">
        <v>288</v>
      </c>
      <c r="BM126" s="206" t="s">
        <v>834</v>
      </c>
    </row>
    <row r="127" s="10" customFormat="1">
      <c r="A127" s="10"/>
      <c r="B127" s="208"/>
      <c r="C127" s="209"/>
      <c r="D127" s="210" t="s">
        <v>194</v>
      </c>
      <c r="E127" s="211" t="s">
        <v>1</v>
      </c>
      <c r="F127" s="212" t="s">
        <v>835</v>
      </c>
      <c r="G127" s="209"/>
      <c r="H127" s="213">
        <v>26.437999999999999</v>
      </c>
      <c r="I127" s="214"/>
      <c r="J127" s="209"/>
      <c r="K127" s="209"/>
      <c r="L127" s="215"/>
      <c r="M127" s="216"/>
      <c r="N127" s="217"/>
      <c r="O127" s="217"/>
      <c r="P127" s="217"/>
      <c r="Q127" s="217"/>
      <c r="R127" s="217"/>
      <c r="S127" s="217"/>
      <c r="T127" s="218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  <c r="AT127" s="219" t="s">
        <v>194</v>
      </c>
      <c r="AU127" s="219" t="s">
        <v>78</v>
      </c>
      <c r="AV127" s="10" t="s">
        <v>87</v>
      </c>
      <c r="AW127" s="10" t="s">
        <v>34</v>
      </c>
      <c r="AX127" s="10" t="s">
        <v>85</v>
      </c>
      <c r="AY127" s="219" t="s">
        <v>192</v>
      </c>
    </row>
    <row r="128" s="2" customFormat="1" ht="90" customHeight="1">
      <c r="A128" s="34"/>
      <c r="B128" s="35"/>
      <c r="C128" s="195" t="s">
        <v>191</v>
      </c>
      <c r="D128" s="195" t="s">
        <v>186</v>
      </c>
      <c r="E128" s="196" t="s">
        <v>377</v>
      </c>
      <c r="F128" s="197" t="s">
        <v>378</v>
      </c>
      <c r="G128" s="198" t="s">
        <v>218</v>
      </c>
      <c r="H128" s="199">
        <v>2</v>
      </c>
      <c r="I128" s="200"/>
      <c r="J128" s="201">
        <f>ROUND(I128*H128,2)</f>
        <v>0</v>
      </c>
      <c r="K128" s="197" t="s">
        <v>190</v>
      </c>
      <c r="L128" s="40"/>
      <c r="M128" s="202" t="s">
        <v>1</v>
      </c>
      <c r="N128" s="203" t="s">
        <v>43</v>
      </c>
      <c r="O128" s="87"/>
      <c r="P128" s="204">
        <f>O128*H128</f>
        <v>0</v>
      </c>
      <c r="Q128" s="204">
        <v>0</v>
      </c>
      <c r="R128" s="204">
        <f>Q128*H128</f>
        <v>0</v>
      </c>
      <c r="S128" s="204">
        <v>0</v>
      </c>
      <c r="T128" s="205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206" t="s">
        <v>288</v>
      </c>
      <c r="AT128" s="206" t="s">
        <v>186</v>
      </c>
      <c r="AU128" s="206" t="s">
        <v>78</v>
      </c>
      <c r="AY128" s="13" t="s">
        <v>192</v>
      </c>
      <c r="BE128" s="207">
        <f>IF(N128="základní",J128,0)</f>
        <v>0</v>
      </c>
      <c r="BF128" s="207">
        <f>IF(N128="snížená",J128,0)</f>
        <v>0</v>
      </c>
      <c r="BG128" s="207">
        <f>IF(N128="zákl. přenesená",J128,0)</f>
        <v>0</v>
      </c>
      <c r="BH128" s="207">
        <f>IF(N128="sníž. přenesená",J128,0)</f>
        <v>0</v>
      </c>
      <c r="BI128" s="207">
        <f>IF(N128="nulová",J128,0)</f>
        <v>0</v>
      </c>
      <c r="BJ128" s="13" t="s">
        <v>85</v>
      </c>
      <c r="BK128" s="207">
        <f>ROUND(I128*H128,2)</f>
        <v>0</v>
      </c>
      <c r="BL128" s="13" t="s">
        <v>288</v>
      </c>
      <c r="BM128" s="206" t="s">
        <v>836</v>
      </c>
    </row>
    <row r="129" s="2" customFormat="1">
      <c r="A129" s="34"/>
      <c r="B129" s="35"/>
      <c r="C129" s="36"/>
      <c r="D129" s="210" t="s">
        <v>238</v>
      </c>
      <c r="E129" s="36"/>
      <c r="F129" s="220" t="s">
        <v>380</v>
      </c>
      <c r="G129" s="36"/>
      <c r="H129" s="36"/>
      <c r="I129" s="221"/>
      <c r="J129" s="36"/>
      <c r="K129" s="36"/>
      <c r="L129" s="40"/>
      <c r="M129" s="222"/>
      <c r="N129" s="223"/>
      <c r="O129" s="87"/>
      <c r="P129" s="87"/>
      <c r="Q129" s="87"/>
      <c r="R129" s="87"/>
      <c r="S129" s="87"/>
      <c r="T129" s="88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T129" s="13" t="s">
        <v>238</v>
      </c>
      <c r="AU129" s="13" t="s">
        <v>78</v>
      </c>
    </row>
    <row r="130" s="2" customFormat="1" ht="114.9" customHeight="1">
      <c r="A130" s="34"/>
      <c r="B130" s="35"/>
      <c r="C130" s="195" t="s">
        <v>210</v>
      </c>
      <c r="D130" s="195" t="s">
        <v>186</v>
      </c>
      <c r="E130" s="196" t="s">
        <v>386</v>
      </c>
      <c r="F130" s="197" t="s">
        <v>387</v>
      </c>
      <c r="G130" s="198" t="s">
        <v>287</v>
      </c>
      <c r="H130" s="199">
        <v>33.917000000000002</v>
      </c>
      <c r="I130" s="200"/>
      <c r="J130" s="201">
        <f>ROUND(I130*H130,2)</f>
        <v>0</v>
      </c>
      <c r="K130" s="197" t="s">
        <v>190</v>
      </c>
      <c r="L130" s="40"/>
      <c r="M130" s="202" t="s">
        <v>1</v>
      </c>
      <c r="N130" s="203" t="s">
        <v>43</v>
      </c>
      <c r="O130" s="87"/>
      <c r="P130" s="204">
        <f>O130*H130</f>
        <v>0</v>
      </c>
      <c r="Q130" s="204">
        <v>0</v>
      </c>
      <c r="R130" s="204">
        <f>Q130*H130</f>
        <v>0</v>
      </c>
      <c r="S130" s="204">
        <v>0</v>
      </c>
      <c r="T130" s="205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206" t="s">
        <v>288</v>
      </c>
      <c r="AT130" s="206" t="s">
        <v>186</v>
      </c>
      <c r="AU130" s="206" t="s">
        <v>78</v>
      </c>
      <c r="AY130" s="13" t="s">
        <v>192</v>
      </c>
      <c r="BE130" s="207">
        <f>IF(N130="základní",J130,0)</f>
        <v>0</v>
      </c>
      <c r="BF130" s="207">
        <f>IF(N130="snížená",J130,0)</f>
        <v>0</v>
      </c>
      <c r="BG130" s="207">
        <f>IF(N130="zákl. přenesená",J130,0)</f>
        <v>0</v>
      </c>
      <c r="BH130" s="207">
        <f>IF(N130="sníž. přenesená",J130,0)</f>
        <v>0</v>
      </c>
      <c r="BI130" s="207">
        <f>IF(N130="nulová",J130,0)</f>
        <v>0</v>
      </c>
      <c r="BJ130" s="13" t="s">
        <v>85</v>
      </c>
      <c r="BK130" s="207">
        <f>ROUND(I130*H130,2)</f>
        <v>0</v>
      </c>
      <c r="BL130" s="13" t="s">
        <v>288</v>
      </c>
      <c r="BM130" s="206" t="s">
        <v>837</v>
      </c>
    </row>
    <row r="131" s="2" customFormat="1">
      <c r="A131" s="34"/>
      <c r="B131" s="35"/>
      <c r="C131" s="36"/>
      <c r="D131" s="210" t="s">
        <v>238</v>
      </c>
      <c r="E131" s="36"/>
      <c r="F131" s="220" t="s">
        <v>389</v>
      </c>
      <c r="G131" s="36"/>
      <c r="H131" s="36"/>
      <c r="I131" s="221"/>
      <c r="J131" s="36"/>
      <c r="K131" s="36"/>
      <c r="L131" s="40"/>
      <c r="M131" s="222"/>
      <c r="N131" s="223"/>
      <c r="O131" s="87"/>
      <c r="P131" s="87"/>
      <c r="Q131" s="87"/>
      <c r="R131" s="87"/>
      <c r="S131" s="87"/>
      <c r="T131" s="88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T131" s="13" t="s">
        <v>238</v>
      </c>
      <c r="AU131" s="13" t="s">
        <v>78</v>
      </c>
    </row>
    <row r="132" s="10" customFormat="1">
      <c r="A132" s="10"/>
      <c r="B132" s="208"/>
      <c r="C132" s="209"/>
      <c r="D132" s="210" t="s">
        <v>194</v>
      </c>
      <c r="E132" s="211" t="s">
        <v>1</v>
      </c>
      <c r="F132" s="212" t="s">
        <v>838</v>
      </c>
      <c r="G132" s="209"/>
      <c r="H132" s="213">
        <v>33.917000000000002</v>
      </c>
      <c r="I132" s="214"/>
      <c r="J132" s="209"/>
      <c r="K132" s="209"/>
      <c r="L132" s="215"/>
      <c r="M132" s="234"/>
      <c r="N132" s="235"/>
      <c r="O132" s="235"/>
      <c r="P132" s="235"/>
      <c r="Q132" s="235"/>
      <c r="R132" s="235"/>
      <c r="S132" s="235"/>
      <c r="T132" s="236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  <c r="AT132" s="219" t="s">
        <v>194</v>
      </c>
      <c r="AU132" s="219" t="s">
        <v>78</v>
      </c>
      <c r="AV132" s="10" t="s">
        <v>87</v>
      </c>
      <c r="AW132" s="10" t="s">
        <v>34</v>
      </c>
      <c r="AX132" s="10" t="s">
        <v>85</v>
      </c>
      <c r="AY132" s="219" t="s">
        <v>192</v>
      </c>
    </row>
    <row r="133" s="2" customFormat="1" ht="6.96" customHeight="1">
      <c r="A133" s="34"/>
      <c r="B133" s="62"/>
      <c r="C133" s="63"/>
      <c r="D133" s="63"/>
      <c r="E133" s="63"/>
      <c r="F133" s="63"/>
      <c r="G133" s="63"/>
      <c r="H133" s="63"/>
      <c r="I133" s="63"/>
      <c r="J133" s="63"/>
      <c r="K133" s="63"/>
      <c r="L133" s="40"/>
      <c r="M133" s="34"/>
      <c r="O133" s="34"/>
      <c r="P133" s="34"/>
      <c r="Q133" s="34"/>
      <c r="R133" s="34"/>
      <c r="S133" s="34"/>
      <c r="T133" s="34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</row>
  </sheetData>
  <sheetProtection sheet="1" autoFilter="0" formatColumns="0" formatRows="0" objects="1" scenarios="1" spinCount="100000" saltValue="OhvdRnW+zbS+rHx4fRMLezEFeajgUgFYeOEYfdiM521G88e9foz8TTgCyTRgnMJpcKkQDtSpaf/LFmLMv6hLeA==" hashValue="xQnurYPYIc7OTrBGPGrl1orTPYx5gV8P9oDxhbqJlXrmnBNyrNKdf9fLi2ArGWhXfeNwqJsoWBdGYHcPyAZigw==" algorithmName="SHA-512" password="CC35"/>
  <autoFilter ref="C119:K132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8:H108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139</v>
      </c>
    </row>
    <row r="3" s="1" customFormat="1" ht="6.96" customHeight="1">
      <c r="B3" s="142"/>
      <c r="C3" s="143"/>
      <c r="D3" s="143"/>
      <c r="E3" s="143"/>
      <c r="F3" s="143"/>
      <c r="G3" s="143"/>
      <c r="H3" s="143"/>
      <c r="I3" s="143"/>
      <c r="J3" s="143"/>
      <c r="K3" s="143"/>
      <c r="L3" s="16"/>
      <c r="AT3" s="13" t="s">
        <v>87</v>
      </c>
    </row>
    <row r="4" s="1" customFormat="1" ht="24.96" customHeight="1">
      <c r="B4" s="16"/>
      <c r="D4" s="144" t="s">
        <v>163</v>
      </c>
      <c r="L4" s="16"/>
      <c r="M4" s="145" t="s">
        <v>10</v>
      </c>
      <c r="AT4" s="13" t="s">
        <v>4</v>
      </c>
    </row>
    <row r="5" s="1" customFormat="1" ht="6.96" customHeight="1">
      <c r="B5" s="16"/>
      <c r="L5" s="16"/>
    </row>
    <row r="6" s="1" customFormat="1" ht="12" customHeight="1">
      <c r="B6" s="16"/>
      <c r="D6" s="146" t="s">
        <v>16</v>
      </c>
      <c r="L6" s="16"/>
    </row>
    <row r="7" s="1" customFormat="1" ht="16.5" customHeight="1">
      <c r="B7" s="16"/>
      <c r="E7" s="147" t="str">
        <f>'Rekapitulace stavby'!K6</f>
        <v>Oprava přejezdů v obvodu ST Karlovy Vary 2023-24</v>
      </c>
      <c r="F7" s="146"/>
      <c r="G7" s="146"/>
      <c r="H7" s="146"/>
      <c r="L7" s="16"/>
    </row>
    <row r="8" s="1" customFormat="1" ht="12" customHeight="1">
      <c r="B8" s="16"/>
      <c r="D8" s="146" t="s">
        <v>164</v>
      </c>
      <c r="L8" s="16"/>
    </row>
    <row r="9" s="2" customFormat="1" ht="16.5" customHeight="1">
      <c r="A9" s="34"/>
      <c r="B9" s="40"/>
      <c r="C9" s="34"/>
      <c r="D9" s="34"/>
      <c r="E9" s="147" t="s">
        <v>839</v>
      </c>
      <c r="F9" s="34"/>
      <c r="G9" s="34"/>
      <c r="H9" s="34"/>
      <c r="I9" s="34"/>
      <c r="J9" s="34"/>
      <c r="K9" s="34"/>
      <c r="L9" s="5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 ht="12" customHeight="1">
      <c r="A10" s="34"/>
      <c r="B10" s="40"/>
      <c r="C10" s="34"/>
      <c r="D10" s="146" t="s">
        <v>166</v>
      </c>
      <c r="E10" s="34"/>
      <c r="F10" s="34"/>
      <c r="G10" s="34"/>
      <c r="H10" s="34"/>
      <c r="I10" s="34"/>
      <c r="J10" s="34"/>
      <c r="K10" s="34"/>
      <c r="L10" s="5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6.5" customHeight="1">
      <c r="A11" s="34"/>
      <c r="B11" s="40"/>
      <c r="C11" s="34"/>
      <c r="D11" s="34"/>
      <c r="E11" s="148" t="s">
        <v>840</v>
      </c>
      <c r="F11" s="34"/>
      <c r="G11" s="34"/>
      <c r="H11" s="34"/>
      <c r="I11" s="34"/>
      <c r="J11" s="34"/>
      <c r="K11" s="34"/>
      <c r="L11" s="5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>
      <c r="A12" s="34"/>
      <c r="B12" s="40"/>
      <c r="C12" s="34"/>
      <c r="D12" s="34"/>
      <c r="E12" s="34"/>
      <c r="F12" s="34"/>
      <c r="G12" s="34"/>
      <c r="H12" s="34"/>
      <c r="I12" s="34"/>
      <c r="J12" s="34"/>
      <c r="K12" s="34"/>
      <c r="L12" s="5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2" customHeight="1">
      <c r="A13" s="34"/>
      <c r="B13" s="40"/>
      <c r="C13" s="34"/>
      <c r="D13" s="146" t="s">
        <v>18</v>
      </c>
      <c r="E13" s="34"/>
      <c r="F13" s="137" t="s">
        <v>1</v>
      </c>
      <c r="G13" s="34"/>
      <c r="H13" s="34"/>
      <c r="I13" s="146" t="s">
        <v>19</v>
      </c>
      <c r="J13" s="137" t="s">
        <v>1</v>
      </c>
      <c r="K13" s="34"/>
      <c r="L13" s="5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40"/>
      <c r="C14" s="34"/>
      <c r="D14" s="146" t="s">
        <v>20</v>
      </c>
      <c r="E14" s="34"/>
      <c r="F14" s="137" t="s">
        <v>21</v>
      </c>
      <c r="G14" s="34"/>
      <c r="H14" s="34"/>
      <c r="I14" s="146" t="s">
        <v>22</v>
      </c>
      <c r="J14" s="149" t="str">
        <f>'Rekapitulace stavby'!AN8</f>
        <v>1. 2. 2023</v>
      </c>
      <c r="K14" s="34"/>
      <c r="L14" s="5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0.8" customHeight="1">
      <c r="A15" s="34"/>
      <c r="B15" s="40"/>
      <c r="C15" s="34"/>
      <c r="D15" s="34"/>
      <c r="E15" s="34"/>
      <c r="F15" s="34"/>
      <c r="G15" s="34"/>
      <c r="H15" s="34"/>
      <c r="I15" s="34"/>
      <c r="J15" s="34"/>
      <c r="K15" s="34"/>
      <c r="L15" s="5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12" customHeight="1">
      <c r="A16" s="34"/>
      <c r="B16" s="40"/>
      <c r="C16" s="34"/>
      <c r="D16" s="146" t="s">
        <v>24</v>
      </c>
      <c r="E16" s="34"/>
      <c r="F16" s="34"/>
      <c r="G16" s="34"/>
      <c r="H16" s="34"/>
      <c r="I16" s="146" t="s">
        <v>25</v>
      </c>
      <c r="J16" s="137" t="s">
        <v>26</v>
      </c>
      <c r="K16" s="34"/>
      <c r="L16" s="5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8" customHeight="1">
      <c r="A17" s="34"/>
      <c r="B17" s="40"/>
      <c r="C17" s="34"/>
      <c r="D17" s="34"/>
      <c r="E17" s="137" t="s">
        <v>27</v>
      </c>
      <c r="F17" s="34"/>
      <c r="G17" s="34"/>
      <c r="H17" s="34"/>
      <c r="I17" s="146" t="s">
        <v>28</v>
      </c>
      <c r="J17" s="137" t="s">
        <v>29</v>
      </c>
      <c r="K17" s="34"/>
      <c r="L17" s="5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6.96" customHeight="1">
      <c r="A18" s="34"/>
      <c r="B18" s="40"/>
      <c r="C18" s="34"/>
      <c r="D18" s="34"/>
      <c r="E18" s="34"/>
      <c r="F18" s="34"/>
      <c r="G18" s="34"/>
      <c r="H18" s="34"/>
      <c r="I18" s="34"/>
      <c r="J18" s="34"/>
      <c r="K18" s="34"/>
      <c r="L18" s="5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12" customHeight="1">
      <c r="A19" s="34"/>
      <c r="B19" s="40"/>
      <c r="C19" s="34"/>
      <c r="D19" s="146" t="s">
        <v>30</v>
      </c>
      <c r="E19" s="34"/>
      <c r="F19" s="34"/>
      <c r="G19" s="34"/>
      <c r="H19" s="34"/>
      <c r="I19" s="146" t="s">
        <v>25</v>
      </c>
      <c r="J19" s="29" t="str">
        <f>'Rekapitulace stavby'!AN13</f>
        <v>Vyplň údaj</v>
      </c>
      <c r="K19" s="34"/>
      <c r="L19" s="5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8" customHeight="1">
      <c r="A20" s="34"/>
      <c r="B20" s="40"/>
      <c r="C20" s="34"/>
      <c r="D20" s="34"/>
      <c r="E20" s="29" t="str">
        <f>'Rekapitulace stavby'!E14</f>
        <v>Vyplň údaj</v>
      </c>
      <c r="F20" s="137"/>
      <c r="G20" s="137"/>
      <c r="H20" s="137"/>
      <c r="I20" s="146" t="s">
        <v>28</v>
      </c>
      <c r="J20" s="29" t="str">
        <f>'Rekapitulace stavby'!AN14</f>
        <v>Vyplň údaj</v>
      </c>
      <c r="K20" s="34"/>
      <c r="L20" s="5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6.96" customHeight="1">
      <c r="A21" s="34"/>
      <c r="B21" s="40"/>
      <c r="C21" s="34"/>
      <c r="D21" s="34"/>
      <c r="E21" s="34"/>
      <c r="F21" s="34"/>
      <c r="G21" s="34"/>
      <c r="H21" s="34"/>
      <c r="I21" s="34"/>
      <c r="J21" s="34"/>
      <c r="K21" s="34"/>
      <c r="L21" s="5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12" customHeight="1">
      <c r="A22" s="34"/>
      <c r="B22" s="40"/>
      <c r="C22" s="34"/>
      <c r="D22" s="146" t="s">
        <v>32</v>
      </c>
      <c r="E22" s="34"/>
      <c r="F22" s="34"/>
      <c r="G22" s="34"/>
      <c r="H22" s="34"/>
      <c r="I22" s="146" t="s">
        <v>25</v>
      </c>
      <c r="J22" s="137" t="str">
        <f>IF('Rekapitulace stavby'!AN16="","",'Rekapitulace stavby'!AN16)</f>
        <v/>
      </c>
      <c r="K22" s="34"/>
      <c r="L22" s="5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8" customHeight="1">
      <c r="A23" s="34"/>
      <c r="B23" s="40"/>
      <c r="C23" s="34"/>
      <c r="D23" s="34"/>
      <c r="E23" s="137" t="str">
        <f>IF('Rekapitulace stavby'!E17="","",'Rekapitulace stavby'!E17)</f>
        <v xml:space="preserve"> </v>
      </c>
      <c r="F23" s="34"/>
      <c r="G23" s="34"/>
      <c r="H23" s="34"/>
      <c r="I23" s="146" t="s">
        <v>28</v>
      </c>
      <c r="J23" s="137" t="str">
        <f>IF('Rekapitulace stavby'!AN17="","",'Rekapitulace stavby'!AN17)</f>
        <v/>
      </c>
      <c r="K23" s="34"/>
      <c r="L23" s="5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6.96" customHeight="1">
      <c r="A24" s="34"/>
      <c r="B24" s="40"/>
      <c r="C24" s="34"/>
      <c r="D24" s="34"/>
      <c r="E24" s="34"/>
      <c r="F24" s="34"/>
      <c r="G24" s="34"/>
      <c r="H24" s="34"/>
      <c r="I24" s="34"/>
      <c r="J24" s="34"/>
      <c r="K24" s="34"/>
      <c r="L24" s="5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12" customHeight="1">
      <c r="A25" s="34"/>
      <c r="B25" s="40"/>
      <c r="C25" s="34"/>
      <c r="D25" s="146" t="s">
        <v>35</v>
      </c>
      <c r="E25" s="34"/>
      <c r="F25" s="34"/>
      <c r="G25" s="34"/>
      <c r="H25" s="34"/>
      <c r="I25" s="146" t="s">
        <v>25</v>
      </c>
      <c r="J25" s="137" t="s">
        <v>1</v>
      </c>
      <c r="K25" s="34"/>
      <c r="L25" s="5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8" customHeight="1">
      <c r="A26" s="34"/>
      <c r="B26" s="40"/>
      <c r="C26" s="34"/>
      <c r="D26" s="34"/>
      <c r="E26" s="137" t="s">
        <v>36</v>
      </c>
      <c r="F26" s="34"/>
      <c r="G26" s="34"/>
      <c r="H26" s="34"/>
      <c r="I26" s="146" t="s">
        <v>28</v>
      </c>
      <c r="J26" s="137" t="s">
        <v>1</v>
      </c>
      <c r="K26" s="34"/>
      <c r="L26" s="5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2" customFormat="1" ht="6.96" customHeight="1">
      <c r="A27" s="34"/>
      <c r="B27" s="40"/>
      <c r="C27" s="34"/>
      <c r="D27" s="34"/>
      <c r="E27" s="34"/>
      <c r="F27" s="34"/>
      <c r="G27" s="34"/>
      <c r="H27" s="34"/>
      <c r="I27" s="34"/>
      <c r="J27" s="34"/>
      <c r="K27" s="34"/>
      <c r="L27" s="59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="2" customFormat="1" ht="12" customHeight="1">
      <c r="A28" s="34"/>
      <c r="B28" s="40"/>
      <c r="C28" s="34"/>
      <c r="D28" s="146" t="s">
        <v>37</v>
      </c>
      <c r="E28" s="34"/>
      <c r="F28" s="34"/>
      <c r="G28" s="34"/>
      <c r="H28" s="34"/>
      <c r="I28" s="34"/>
      <c r="J28" s="34"/>
      <c r="K28" s="34"/>
      <c r="L28" s="5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8" customFormat="1" ht="16.5" customHeight="1">
      <c r="A29" s="150"/>
      <c r="B29" s="151"/>
      <c r="C29" s="150"/>
      <c r="D29" s="150"/>
      <c r="E29" s="152" t="s">
        <v>1</v>
      </c>
      <c r="F29" s="152"/>
      <c r="G29" s="152"/>
      <c r="H29" s="152"/>
      <c r="I29" s="150"/>
      <c r="J29" s="150"/>
      <c r="K29" s="150"/>
      <c r="L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="2" customFormat="1" ht="6.96" customHeight="1">
      <c r="A30" s="34"/>
      <c r="B30" s="40"/>
      <c r="C30" s="34"/>
      <c r="D30" s="34"/>
      <c r="E30" s="34"/>
      <c r="F30" s="34"/>
      <c r="G30" s="34"/>
      <c r="H30" s="34"/>
      <c r="I30" s="34"/>
      <c r="J30" s="34"/>
      <c r="K30" s="34"/>
      <c r="L30" s="5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40"/>
      <c r="C31" s="34"/>
      <c r="D31" s="154"/>
      <c r="E31" s="154"/>
      <c r="F31" s="154"/>
      <c r="G31" s="154"/>
      <c r="H31" s="154"/>
      <c r="I31" s="154"/>
      <c r="J31" s="154"/>
      <c r="K31" s="154"/>
      <c r="L31" s="5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25.44" customHeight="1">
      <c r="A32" s="34"/>
      <c r="B32" s="40"/>
      <c r="C32" s="34"/>
      <c r="D32" s="155" t="s">
        <v>38</v>
      </c>
      <c r="E32" s="34"/>
      <c r="F32" s="34"/>
      <c r="G32" s="34"/>
      <c r="H32" s="34"/>
      <c r="I32" s="34"/>
      <c r="J32" s="156">
        <f>ROUND(J120, 2)</f>
        <v>0</v>
      </c>
      <c r="K32" s="34"/>
      <c r="L32" s="5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6.96" customHeight="1">
      <c r="A33" s="34"/>
      <c r="B33" s="40"/>
      <c r="C33" s="34"/>
      <c r="D33" s="154"/>
      <c r="E33" s="154"/>
      <c r="F33" s="154"/>
      <c r="G33" s="154"/>
      <c r="H33" s="154"/>
      <c r="I33" s="154"/>
      <c r="J33" s="154"/>
      <c r="K33" s="154"/>
      <c r="L33" s="5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40"/>
      <c r="C34" s="34"/>
      <c r="D34" s="34"/>
      <c r="E34" s="34"/>
      <c r="F34" s="157" t="s">
        <v>40</v>
      </c>
      <c r="G34" s="34"/>
      <c r="H34" s="34"/>
      <c r="I34" s="157" t="s">
        <v>39</v>
      </c>
      <c r="J34" s="157" t="s">
        <v>41</v>
      </c>
      <c r="K34" s="34"/>
      <c r="L34" s="5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="2" customFormat="1" ht="14.4" customHeight="1">
      <c r="A35" s="34"/>
      <c r="B35" s="40"/>
      <c r="C35" s="34"/>
      <c r="D35" s="158" t="s">
        <v>42</v>
      </c>
      <c r="E35" s="146" t="s">
        <v>43</v>
      </c>
      <c r="F35" s="159">
        <f>ROUND((SUM(BE120:BE203)),  2)</f>
        <v>0</v>
      </c>
      <c r="G35" s="34"/>
      <c r="H35" s="34"/>
      <c r="I35" s="160">
        <v>0.20999999999999999</v>
      </c>
      <c r="J35" s="159">
        <f>ROUND(((SUM(BE120:BE203))*I35),  2)</f>
        <v>0</v>
      </c>
      <c r="K35" s="34"/>
      <c r="L35" s="5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14.4" customHeight="1">
      <c r="A36" s="34"/>
      <c r="B36" s="40"/>
      <c r="C36" s="34"/>
      <c r="D36" s="34"/>
      <c r="E36" s="146" t="s">
        <v>44</v>
      </c>
      <c r="F36" s="159">
        <f>ROUND((SUM(BF120:BF203)),  2)</f>
        <v>0</v>
      </c>
      <c r="G36" s="34"/>
      <c r="H36" s="34"/>
      <c r="I36" s="160">
        <v>0.14999999999999999</v>
      </c>
      <c r="J36" s="159">
        <f>ROUND(((SUM(BF120:BF203))*I36),  2)</f>
        <v>0</v>
      </c>
      <c r="K36" s="34"/>
      <c r="L36" s="5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46" t="s">
        <v>45</v>
      </c>
      <c r="F37" s="159">
        <f>ROUND((SUM(BG120:BG203)),  2)</f>
        <v>0</v>
      </c>
      <c r="G37" s="34"/>
      <c r="H37" s="34"/>
      <c r="I37" s="160">
        <v>0.20999999999999999</v>
      </c>
      <c r="J37" s="159">
        <f>0</f>
        <v>0</v>
      </c>
      <c r="K37" s="34"/>
      <c r="L37" s="5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14.4" customHeight="1">
      <c r="A38" s="34"/>
      <c r="B38" s="40"/>
      <c r="C38" s="34"/>
      <c r="D38" s="34"/>
      <c r="E38" s="146" t="s">
        <v>46</v>
      </c>
      <c r="F38" s="159">
        <f>ROUND((SUM(BH120:BH203)),  2)</f>
        <v>0</v>
      </c>
      <c r="G38" s="34"/>
      <c r="H38" s="34"/>
      <c r="I38" s="160">
        <v>0.14999999999999999</v>
      </c>
      <c r="J38" s="159">
        <f>0</f>
        <v>0</v>
      </c>
      <c r="K38" s="34"/>
      <c r="L38" s="5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14.4" customHeight="1">
      <c r="A39" s="34"/>
      <c r="B39" s="40"/>
      <c r="C39" s="34"/>
      <c r="D39" s="34"/>
      <c r="E39" s="146" t="s">
        <v>47</v>
      </c>
      <c r="F39" s="159">
        <f>ROUND((SUM(BI120:BI203)),  2)</f>
        <v>0</v>
      </c>
      <c r="G39" s="34"/>
      <c r="H39" s="34"/>
      <c r="I39" s="160">
        <v>0</v>
      </c>
      <c r="J39" s="159">
        <f>0</f>
        <v>0</v>
      </c>
      <c r="K39" s="34"/>
      <c r="L39" s="5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6.96" customHeight="1">
      <c r="A40" s="34"/>
      <c r="B40" s="40"/>
      <c r="C40" s="34"/>
      <c r="D40" s="34"/>
      <c r="E40" s="34"/>
      <c r="F40" s="34"/>
      <c r="G40" s="34"/>
      <c r="H40" s="34"/>
      <c r="I40" s="34"/>
      <c r="J40" s="34"/>
      <c r="K40" s="34"/>
      <c r="L40" s="5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2" customFormat="1" ht="25.44" customHeight="1">
      <c r="A41" s="34"/>
      <c r="B41" s="40"/>
      <c r="C41" s="161"/>
      <c r="D41" s="162" t="s">
        <v>48</v>
      </c>
      <c r="E41" s="163"/>
      <c r="F41" s="163"/>
      <c r="G41" s="164" t="s">
        <v>49</v>
      </c>
      <c r="H41" s="165" t="s">
        <v>50</v>
      </c>
      <c r="I41" s="163"/>
      <c r="J41" s="166">
        <f>SUM(J32:J39)</f>
        <v>0</v>
      </c>
      <c r="K41" s="167"/>
      <c r="L41" s="59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="2" customFormat="1" ht="14.4" customHeight="1">
      <c r="A42" s="34"/>
      <c r="B42" s="40"/>
      <c r="C42" s="34"/>
      <c r="D42" s="34"/>
      <c r="E42" s="34"/>
      <c r="F42" s="34"/>
      <c r="G42" s="34"/>
      <c r="H42" s="34"/>
      <c r="I42" s="34"/>
      <c r="J42" s="34"/>
      <c r="K42" s="34"/>
      <c r="L42" s="59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="1" customFormat="1" ht="14.4" customHeight="1">
      <c r="B43" s="16"/>
      <c r="L43" s="16"/>
    </row>
    <row r="44" s="1" customFormat="1" ht="14.4" customHeight="1">
      <c r="B44" s="16"/>
      <c r="L44" s="16"/>
    </row>
    <row r="45" s="1" customFormat="1" ht="14.4" customHeight="1">
      <c r="B45" s="16"/>
      <c r="L45" s="16"/>
    </row>
    <row r="46" s="1" customFormat="1" ht="14.4" customHeight="1">
      <c r="B46" s="16"/>
      <c r="L46" s="16"/>
    </row>
    <row r="47" s="1" customFormat="1" ht="14.4" customHeight="1">
      <c r="B47" s="16"/>
      <c r="L47" s="16"/>
    </row>
    <row r="48" s="1" customFormat="1" ht="14.4" customHeight="1">
      <c r="B48" s="16"/>
      <c r="L48" s="16"/>
    </row>
    <row r="49" s="1" customFormat="1" ht="14.4" customHeight="1">
      <c r="B49" s="16"/>
      <c r="L49" s="16"/>
    </row>
    <row r="50" s="2" customFormat="1" ht="14.4" customHeight="1">
      <c r="B50" s="59"/>
      <c r="D50" s="168" t="s">
        <v>51</v>
      </c>
      <c r="E50" s="169"/>
      <c r="F50" s="169"/>
      <c r="G50" s="168" t="s">
        <v>52</v>
      </c>
      <c r="H50" s="169"/>
      <c r="I50" s="169"/>
      <c r="J50" s="169"/>
      <c r="K50" s="169"/>
      <c r="L50" s="59"/>
    </row>
    <row r="51">
      <c r="B51" s="16"/>
      <c r="L51" s="16"/>
    </row>
    <row r="52">
      <c r="B52" s="16"/>
      <c r="L52" s="16"/>
    </row>
    <row r="53">
      <c r="B53" s="16"/>
      <c r="L53" s="16"/>
    </row>
    <row r="54">
      <c r="B54" s="16"/>
      <c r="L54" s="16"/>
    </row>
    <row r="55">
      <c r="B55" s="16"/>
      <c r="L55" s="16"/>
    </row>
    <row r="56">
      <c r="B56" s="16"/>
      <c r="L56" s="16"/>
    </row>
    <row r="57">
      <c r="B57" s="16"/>
      <c r="L57" s="16"/>
    </row>
    <row r="58">
      <c r="B58" s="16"/>
      <c r="L58" s="16"/>
    </row>
    <row r="59">
      <c r="B59" s="16"/>
      <c r="L59" s="16"/>
    </row>
    <row r="60">
      <c r="B60" s="16"/>
      <c r="L60" s="16"/>
    </row>
    <row r="61" s="2" customFormat="1">
      <c r="A61" s="34"/>
      <c r="B61" s="40"/>
      <c r="C61" s="34"/>
      <c r="D61" s="170" t="s">
        <v>53</v>
      </c>
      <c r="E61" s="171"/>
      <c r="F61" s="172" t="s">
        <v>54</v>
      </c>
      <c r="G61" s="170" t="s">
        <v>53</v>
      </c>
      <c r="H61" s="171"/>
      <c r="I61" s="171"/>
      <c r="J61" s="173" t="s">
        <v>54</v>
      </c>
      <c r="K61" s="171"/>
      <c r="L61" s="59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6"/>
      <c r="L62" s="16"/>
    </row>
    <row r="63">
      <c r="B63" s="16"/>
      <c r="L63" s="16"/>
    </row>
    <row r="64">
      <c r="B64" s="16"/>
      <c r="L64" s="16"/>
    </row>
    <row r="65" s="2" customFormat="1">
      <c r="A65" s="34"/>
      <c r="B65" s="40"/>
      <c r="C65" s="34"/>
      <c r="D65" s="168" t="s">
        <v>55</v>
      </c>
      <c r="E65" s="174"/>
      <c r="F65" s="174"/>
      <c r="G65" s="168" t="s">
        <v>56</v>
      </c>
      <c r="H65" s="174"/>
      <c r="I65" s="174"/>
      <c r="J65" s="174"/>
      <c r="K65" s="174"/>
      <c r="L65" s="59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6"/>
      <c r="L66" s="16"/>
    </row>
    <row r="67">
      <c r="B67" s="16"/>
      <c r="L67" s="16"/>
    </row>
    <row r="68">
      <c r="B68" s="16"/>
      <c r="L68" s="16"/>
    </row>
    <row r="69">
      <c r="B69" s="16"/>
      <c r="L69" s="16"/>
    </row>
    <row r="70">
      <c r="B70" s="16"/>
      <c r="L70" s="16"/>
    </row>
    <row r="71">
      <c r="B71" s="16"/>
      <c r="L71" s="16"/>
    </row>
    <row r="72">
      <c r="B72" s="16"/>
      <c r="L72" s="16"/>
    </row>
    <row r="73">
      <c r="B73" s="16"/>
      <c r="L73" s="16"/>
    </row>
    <row r="74">
      <c r="B74" s="16"/>
      <c r="L74" s="16"/>
    </row>
    <row r="75">
      <c r="B75" s="16"/>
      <c r="L75" s="16"/>
    </row>
    <row r="76" s="2" customFormat="1">
      <c r="A76" s="34"/>
      <c r="B76" s="40"/>
      <c r="C76" s="34"/>
      <c r="D76" s="170" t="s">
        <v>53</v>
      </c>
      <c r="E76" s="171"/>
      <c r="F76" s="172" t="s">
        <v>54</v>
      </c>
      <c r="G76" s="170" t="s">
        <v>53</v>
      </c>
      <c r="H76" s="171"/>
      <c r="I76" s="171"/>
      <c r="J76" s="173" t="s">
        <v>54</v>
      </c>
      <c r="K76" s="171"/>
      <c r="L76" s="5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175"/>
      <c r="C77" s="176"/>
      <c r="D77" s="176"/>
      <c r="E77" s="176"/>
      <c r="F77" s="176"/>
      <c r="G77" s="176"/>
      <c r="H77" s="176"/>
      <c r="I77" s="176"/>
      <c r="J77" s="176"/>
      <c r="K77" s="176"/>
      <c r="L77" s="5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177"/>
      <c r="C81" s="178"/>
      <c r="D81" s="178"/>
      <c r="E81" s="178"/>
      <c r="F81" s="178"/>
      <c r="G81" s="178"/>
      <c r="H81" s="178"/>
      <c r="I81" s="178"/>
      <c r="J81" s="178"/>
      <c r="K81" s="178"/>
      <c r="L81" s="59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168</v>
      </c>
      <c r="D82" s="36"/>
      <c r="E82" s="36"/>
      <c r="F82" s="36"/>
      <c r="G82" s="36"/>
      <c r="H82" s="36"/>
      <c r="I82" s="36"/>
      <c r="J82" s="36"/>
      <c r="K82" s="36"/>
      <c r="L82" s="59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9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6"/>
      <c r="E84" s="36"/>
      <c r="F84" s="36"/>
      <c r="G84" s="36"/>
      <c r="H84" s="36"/>
      <c r="I84" s="36"/>
      <c r="J84" s="36"/>
      <c r="K84" s="36"/>
      <c r="L84" s="59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6"/>
      <c r="D85" s="36"/>
      <c r="E85" s="179" t="str">
        <f>E7</f>
        <v>Oprava přejezdů v obvodu ST Karlovy Vary 2023-24</v>
      </c>
      <c r="F85" s="28"/>
      <c r="G85" s="28"/>
      <c r="H85" s="28"/>
      <c r="I85" s="36"/>
      <c r="J85" s="36"/>
      <c r="K85" s="36"/>
      <c r="L85" s="59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1" customFormat="1" ht="12" customHeight="1">
      <c r="B86" s="17"/>
      <c r="C86" s="28" t="s">
        <v>164</v>
      </c>
      <c r="D86" s="18"/>
      <c r="E86" s="18"/>
      <c r="F86" s="18"/>
      <c r="G86" s="18"/>
      <c r="H86" s="18"/>
      <c r="I86" s="18"/>
      <c r="J86" s="18"/>
      <c r="K86" s="18"/>
      <c r="L86" s="16"/>
    </row>
    <row r="87" s="2" customFormat="1" ht="16.5" customHeight="1">
      <c r="A87" s="34"/>
      <c r="B87" s="35"/>
      <c r="C87" s="36"/>
      <c r="D87" s="36"/>
      <c r="E87" s="179" t="s">
        <v>839</v>
      </c>
      <c r="F87" s="36"/>
      <c r="G87" s="36"/>
      <c r="H87" s="36"/>
      <c r="I87" s="36"/>
      <c r="J87" s="36"/>
      <c r="K87" s="36"/>
      <c r="L87" s="59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12" customHeight="1">
      <c r="A88" s="34"/>
      <c r="B88" s="35"/>
      <c r="C88" s="28" t="s">
        <v>166</v>
      </c>
      <c r="D88" s="36"/>
      <c r="E88" s="36"/>
      <c r="F88" s="36"/>
      <c r="G88" s="36"/>
      <c r="H88" s="36"/>
      <c r="I88" s="36"/>
      <c r="J88" s="36"/>
      <c r="K88" s="36"/>
      <c r="L88" s="59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6.5" customHeight="1">
      <c r="A89" s="34"/>
      <c r="B89" s="35"/>
      <c r="C89" s="36"/>
      <c r="D89" s="36"/>
      <c r="E89" s="72" t="str">
        <f>E11</f>
        <v>A.6.1 - Práce na přejezdu</v>
      </c>
      <c r="F89" s="36"/>
      <c r="G89" s="36"/>
      <c r="H89" s="36"/>
      <c r="I89" s="36"/>
      <c r="J89" s="36"/>
      <c r="K89" s="36"/>
      <c r="L89" s="59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9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2" customHeight="1">
      <c r="A91" s="34"/>
      <c r="B91" s="35"/>
      <c r="C91" s="28" t="s">
        <v>20</v>
      </c>
      <c r="D91" s="36"/>
      <c r="E91" s="36"/>
      <c r="F91" s="23" t="str">
        <f>F14</f>
        <v>ST Karlovy Vary</v>
      </c>
      <c r="G91" s="36"/>
      <c r="H91" s="36"/>
      <c r="I91" s="28" t="s">
        <v>22</v>
      </c>
      <c r="J91" s="75" t="str">
        <f>IF(J14="","",J14)</f>
        <v>1. 2. 2023</v>
      </c>
      <c r="K91" s="36"/>
      <c r="L91" s="59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6.96" customHeight="1">
      <c r="A92" s="34"/>
      <c r="B92" s="35"/>
      <c r="C92" s="36"/>
      <c r="D92" s="36"/>
      <c r="E92" s="36"/>
      <c r="F92" s="36"/>
      <c r="G92" s="36"/>
      <c r="H92" s="36"/>
      <c r="I92" s="36"/>
      <c r="J92" s="36"/>
      <c r="K92" s="36"/>
      <c r="L92" s="59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5.15" customHeight="1">
      <c r="A93" s="34"/>
      <c r="B93" s="35"/>
      <c r="C93" s="28" t="s">
        <v>24</v>
      </c>
      <c r="D93" s="36"/>
      <c r="E93" s="36"/>
      <c r="F93" s="23" t="str">
        <f>E17</f>
        <v>Správa železnic,s.o.;OŘ ÚNL - ST Karlovy Vary</v>
      </c>
      <c r="G93" s="36"/>
      <c r="H93" s="36"/>
      <c r="I93" s="28" t="s">
        <v>32</v>
      </c>
      <c r="J93" s="32" t="str">
        <f>E23</f>
        <v xml:space="preserve"> </v>
      </c>
      <c r="K93" s="36"/>
      <c r="L93" s="59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15.15" customHeight="1">
      <c r="A94" s="34"/>
      <c r="B94" s="35"/>
      <c r="C94" s="28" t="s">
        <v>30</v>
      </c>
      <c r="D94" s="36"/>
      <c r="E94" s="36"/>
      <c r="F94" s="23" t="str">
        <f>IF(E20="","",E20)</f>
        <v>Vyplň údaj</v>
      </c>
      <c r="G94" s="36"/>
      <c r="H94" s="36"/>
      <c r="I94" s="28" t="s">
        <v>35</v>
      </c>
      <c r="J94" s="32" t="str">
        <f>E26</f>
        <v>Pavlína Liprtová</v>
      </c>
      <c r="K94" s="36"/>
      <c r="L94" s="59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9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9.28" customHeight="1">
      <c r="A96" s="34"/>
      <c r="B96" s="35"/>
      <c r="C96" s="180" t="s">
        <v>169</v>
      </c>
      <c r="D96" s="181"/>
      <c r="E96" s="181"/>
      <c r="F96" s="181"/>
      <c r="G96" s="181"/>
      <c r="H96" s="181"/>
      <c r="I96" s="181"/>
      <c r="J96" s="182" t="s">
        <v>170</v>
      </c>
      <c r="K96" s="181"/>
      <c r="L96" s="59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="2" customFormat="1" ht="10.32" customHeight="1">
      <c r="A97" s="34"/>
      <c r="B97" s="35"/>
      <c r="C97" s="36"/>
      <c r="D97" s="36"/>
      <c r="E97" s="36"/>
      <c r="F97" s="36"/>
      <c r="G97" s="36"/>
      <c r="H97" s="36"/>
      <c r="I97" s="36"/>
      <c r="J97" s="36"/>
      <c r="K97" s="36"/>
      <c r="L97" s="59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="2" customFormat="1" ht="22.8" customHeight="1">
      <c r="A98" s="34"/>
      <c r="B98" s="35"/>
      <c r="C98" s="183" t="s">
        <v>171</v>
      </c>
      <c r="D98" s="36"/>
      <c r="E98" s="36"/>
      <c r="F98" s="36"/>
      <c r="G98" s="36"/>
      <c r="H98" s="36"/>
      <c r="I98" s="36"/>
      <c r="J98" s="106">
        <f>J120</f>
        <v>0</v>
      </c>
      <c r="K98" s="36"/>
      <c r="L98" s="59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3" t="s">
        <v>172</v>
      </c>
    </row>
    <row r="99" s="2" customFormat="1" ht="21.84" customHeight="1">
      <c r="A99" s="34"/>
      <c r="B99" s="35"/>
      <c r="C99" s="36"/>
      <c r="D99" s="36"/>
      <c r="E99" s="36"/>
      <c r="F99" s="36"/>
      <c r="G99" s="36"/>
      <c r="H99" s="36"/>
      <c r="I99" s="36"/>
      <c r="J99" s="36"/>
      <c r="K99" s="36"/>
      <c r="L99" s="59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="2" customFormat="1" ht="6.96" customHeight="1">
      <c r="A100" s="34"/>
      <c r="B100" s="62"/>
      <c r="C100" s="63"/>
      <c r="D100" s="63"/>
      <c r="E100" s="63"/>
      <c r="F100" s="63"/>
      <c r="G100" s="63"/>
      <c r="H100" s="63"/>
      <c r="I100" s="63"/>
      <c r="J100" s="63"/>
      <c r="K100" s="63"/>
      <c r="L100" s="59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4" s="2" customFormat="1" ht="6.96" customHeight="1">
      <c r="A104" s="34"/>
      <c r="B104" s="64"/>
      <c r="C104" s="65"/>
      <c r="D104" s="65"/>
      <c r="E104" s="65"/>
      <c r="F104" s="65"/>
      <c r="G104" s="65"/>
      <c r="H104" s="65"/>
      <c r="I104" s="65"/>
      <c r="J104" s="65"/>
      <c r="K104" s="65"/>
      <c r="L104" s="59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="2" customFormat="1" ht="24.96" customHeight="1">
      <c r="A105" s="34"/>
      <c r="B105" s="35"/>
      <c r="C105" s="19" t="s">
        <v>173</v>
      </c>
      <c r="D105" s="36"/>
      <c r="E105" s="36"/>
      <c r="F105" s="36"/>
      <c r="G105" s="36"/>
      <c r="H105" s="36"/>
      <c r="I105" s="36"/>
      <c r="J105" s="36"/>
      <c r="K105" s="36"/>
      <c r="L105" s="59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="2" customFormat="1" ht="6.96" customHeight="1">
      <c r="A106" s="34"/>
      <c r="B106" s="35"/>
      <c r="C106" s="36"/>
      <c r="D106" s="36"/>
      <c r="E106" s="36"/>
      <c r="F106" s="36"/>
      <c r="G106" s="36"/>
      <c r="H106" s="36"/>
      <c r="I106" s="36"/>
      <c r="J106" s="36"/>
      <c r="K106" s="36"/>
      <c r="L106" s="59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12" customHeight="1">
      <c r="A107" s="34"/>
      <c r="B107" s="35"/>
      <c r="C107" s="28" t="s">
        <v>16</v>
      </c>
      <c r="D107" s="36"/>
      <c r="E107" s="36"/>
      <c r="F107" s="36"/>
      <c r="G107" s="36"/>
      <c r="H107" s="36"/>
      <c r="I107" s="36"/>
      <c r="J107" s="36"/>
      <c r="K107" s="36"/>
      <c r="L107" s="59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16.5" customHeight="1">
      <c r="A108" s="34"/>
      <c r="B108" s="35"/>
      <c r="C108" s="36"/>
      <c r="D108" s="36"/>
      <c r="E108" s="179" t="str">
        <f>E7</f>
        <v>Oprava přejezdů v obvodu ST Karlovy Vary 2023-24</v>
      </c>
      <c r="F108" s="28"/>
      <c r="G108" s="28"/>
      <c r="H108" s="28"/>
      <c r="I108" s="36"/>
      <c r="J108" s="36"/>
      <c r="K108" s="36"/>
      <c r="L108" s="59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1" customFormat="1" ht="12" customHeight="1">
      <c r="B109" s="17"/>
      <c r="C109" s="28" t="s">
        <v>164</v>
      </c>
      <c r="D109" s="18"/>
      <c r="E109" s="18"/>
      <c r="F109" s="18"/>
      <c r="G109" s="18"/>
      <c r="H109" s="18"/>
      <c r="I109" s="18"/>
      <c r="J109" s="18"/>
      <c r="K109" s="18"/>
      <c r="L109" s="16"/>
    </row>
    <row r="110" s="2" customFormat="1" ht="16.5" customHeight="1">
      <c r="A110" s="34"/>
      <c r="B110" s="35"/>
      <c r="C110" s="36"/>
      <c r="D110" s="36"/>
      <c r="E110" s="179" t="s">
        <v>839</v>
      </c>
      <c r="F110" s="36"/>
      <c r="G110" s="36"/>
      <c r="H110" s="36"/>
      <c r="I110" s="36"/>
      <c r="J110" s="36"/>
      <c r="K110" s="36"/>
      <c r="L110" s="59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2" customHeight="1">
      <c r="A111" s="34"/>
      <c r="B111" s="35"/>
      <c r="C111" s="28" t="s">
        <v>166</v>
      </c>
      <c r="D111" s="36"/>
      <c r="E111" s="36"/>
      <c r="F111" s="36"/>
      <c r="G111" s="36"/>
      <c r="H111" s="36"/>
      <c r="I111" s="36"/>
      <c r="J111" s="36"/>
      <c r="K111" s="36"/>
      <c r="L111" s="59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6.5" customHeight="1">
      <c r="A112" s="34"/>
      <c r="B112" s="35"/>
      <c r="C112" s="36"/>
      <c r="D112" s="36"/>
      <c r="E112" s="72" t="str">
        <f>E11</f>
        <v>A.6.1 - Práce na přejezdu</v>
      </c>
      <c r="F112" s="36"/>
      <c r="G112" s="36"/>
      <c r="H112" s="36"/>
      <c r="I112" s="36"/>
      <c r="J112" s="36"/>
      <c r="K112" s="36"/>
      <c r="L112" s="59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6.96" customHeight="1">
      <c r="A113" s="34"/>
      <c r="B113" s="35"/>
      <c r="C113" s="36"/>
      <c r="D113" s="36"/>
      <c r="E113" s="36"/>
      <c r="F113" s="36"/>
      <c r="G113" s="36"/>
      <c r="H113" s="36"/>
      <c r="I113" s="36"/>
      <c r="J113" s="36"/>
      <c r="K113" s="36"/>
      <c r="L113" s="59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2" customHeight="1">
      <c r="A114" s="34"/>
      <c r="B114" s="35"/>
      <c r="C114" s="28" t="s">
        <v>20</v>
      </c>
      <c r="D114" s="36"/>
      <c r="E114" s="36"/>
      <c r="F114" s="23" t="str">
        <f>F14</f>
        <v>ST Karlovy Vary</v>
      </c>
      <c r="G114" s="36"/>
      <c r="H114" s="36"/>
      <c r="I114" s="28" t="s">
        <v>22</v>
      </c>
      <c r="J114" s="75" t="str">
        <f>IF(J14="","",J14)</f>
        <v>1. 2. 2023</v>
      </c>
      <c r="K114" s="36"/>
      <c r="L114" s="59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6.96" customHeight="1">
      <c r="A115" s="34"/>
      <c r="B115" s="35"/>
      <c r="C115" s="36"/>
      <c r="D115" s="36"/>
      <c r="E115" s="36"/>
      <c r="F115" s="36"/>
      <c r="G115" s="36"/>
      <c r="H115" s="36"/>
      <c r="I115" s="36"/>
      <c r="J115" s="36"/>
      <c r="K115" s="36"/>
      <c r="L115" s="59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5.15" customHeight="1">
      <c r="A116" s="34"/>
      <c r="B116" s="35"/>
      <c r="C116" s="28" t="s">
        <v>24</v>
      </c>
      <c r="D116" s="36"/>
      <c r="E116" s="36"/>
      <c r="F116" s="23" t="str">
        <f>E17</f>
        <v>Správa železnic,s.o.;OŘ ÚNL - ST Karlovy Vary</v>
      </c>
      <c r="G116" s="36"/>
      <c r="H116" s="36"/>
      <c r="I116" s="28" t="s">
        <v>32</v>
      </c>
      <c r="J116" s="32" t="str">
        <f>E23</f>
        <v xml:space="preserve"> </v>
      </c>
      <c r="K116" s="36"/>
      <c r="L116" s="59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5.15" customHeight="1">
      <c r="A117" s="34"/>
      <c r="B117" s="35"/>
      <c r="C117" s="28" t="s">
        <v>30</v>
      </c>
      <c r="D117" s="36"/>
      <c r="E117" s="36"/>
      <c r="F117" s="23" t="str">
        <f>IF(E20="","",E20)</f>
        <v>Vyplň údaj</v>
      </c>
      <c r="G117" s="36"/>
      <c r="H117" s="36"/>
      <c r="I117" s="28" t="s">
        <v>35</v>
      </c>
      <c r="J117" s="32" t="str">
        <f>E26</f>
        <v>Pavlína Liprtová</v>
      </c>
      <c r="K117" s="36"/>
      <c r="L117" s="59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0.32" customHeight="1">
      <c r="A118" s="34"/>
      <c r="B118" s="35"/>
      <c r="C118" s="36"/>
      <c r="D118" s="36"/>
      <c r="E118" s="36"/>
      <c r="F118" s="36"/>
      <c r="G118" s="36"/>
      <c r="H118" s="36"/>
      <c r="I118" s="36"/>
      <c r="J118" s="36"/>
      <c r="K118" s="36"/>
      <c r="L118" s="59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9" customFormat="1" ht="29.28" customHeight="1">
      <c r="A119" s="184"/>
      <c r="B119" s="185"/>
      <c r="C119" s="186" t="s">
        <v>174</v>
      </c>
      <c r="D119" s="187" t="s">
        <v>63</v>
      </c>
      <c r="E119" s="187" t="s">
        <v>59</v>
      </c>
      <c r="F119" s="187" t="s">
        <v>60</v>
      </c>
      <c r="G119" s="187" t="s">
        <v>175</v>
      </c>
      <c r="H119" s="187" t="s">
        <v>176</v>
      </c>
      <c r="I119" s="187" t="s">
        <v>177</v>
      </c>
      <c r="J119" s="187" t="s">
        <v>170</v>
      </c>
      <c r="K119" s="188" t="s">
        <v>178</v>
      </c>
      <c r="L119" s="189"/>
      <c r="M119" s="96" t="s">
        <v>1</v>
      </c>
      <c r="N119" s="97" t="s">
        <v>42</v>
      </c>
      <c r="O119" s="97" t="s">
        <v>179</v>
      </c>
      <c r="P119" s="97" t="s">
        <v>180</v>
      </c>
      <c r="Q119" s="97" t="s">
        <v>181</v>
      </c>
      <c r="R119" s="97" t="s">
        <v>182</v>
      </c>
      <c r="S119" s="97" t="s">
        <v>183</v>
      </c>
      <c r="T119" s="98" t="s">
        <v>184</v>
      </c>
      <c r="U119" s="184"/>
      <c r="V119" s="184"/>
      <c r="W119" s="184"/>
      <c r="X119" s="184"/>
      <c r="Y119" s="184"/>
      <c r="Z119" s="184"/>
      <c r="AA119" s="184"/>
      <c r="AB119" s="184"/>
      <c r="AC119" s="184"/>
      <c r="AD119" s="184"/>
      <c r="AE119" s="184"/>
    </row>
    <row r="120" s="2" customFormat="1" ht="22.8" customHeight="1">
      <c r="A120" s="34"/>
      <c r="B120" s="35"/>
      <c r="C120" s="103" t="s">
        <v>185</v>
      </c>
      <c r="D120" s="36"/>
      <c r="E120" s="36"/>
      <c r="F120" s="36"/>
      <c r="G120" s="36"/>
      <c r="H120" s="36"/>
      <c r="I120" s="36"/>
      <c r="J120" s="190">
        <f>BK120</f>
        <v>0</v>
      </c>
      <c r="K120" s="36"/>
      <c r="L120" s="40"/>
      <c r="M120" s="99"/>
      <c r="N120" s="191"/>
      <c r="O120" s="100"/>
      <c r="P120" s="192">
        <f>SUM(P121:P203)</f>
        <v>0</v>
      </c>
      <c r="Q120" s="100"/>
      <c r="R120" s="192">
        <f>SUM(R121:R203)</f>
        <v>155.95050000000001</v>
      </c>
      <c r="S120" s="100"/>
      <c r="T120" s="193">
        <f>SUM(T121:T203)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3" t="s">
        <v>77</v>
      </c>
      <c r="AU120" s="13" t="s">
        <v>172</v>
      </c>
      <c r="BK120" s="194">
        <f>SUM(BK121:BK203)</f>
        <v>0</v>
      </c>
    </row>
    <row r="121" s="2" customFormat="1" ht="37.8" customHeight="1">
      <c r="A121" s="34"/>
      <c r="B121" s="35"/>
      <c r="C121" s="195" t="s">
        <v>85</v>
      </c>
      <c r="D121" s="195" t="s">
        <v>186</v>
      </c>
      <c r="E121" s="196" t="s">
        <v>187</v>
      </c>
      <c r="F121" s="197" t="s">
        <v>188</v>
      </c>
      <c r="G121" s="198" t="s">
        <v>189</v>
      </c>
      <c r="H121" s="199">
        <v>8.8000000000000007</v>
      </c>
      <c r="I121" s="200"/>
      <c r="J121" s="201">
        <f>ROUND(I121*H121,2)</f>
        <v>0</v>
      </c>
      <c r="K121" s="197" t="s">
        <v>190</v>
      </c>
      <c r="L121" s="40"/>
      <c r="M121" s="202" t="s">
        <v>1</v>
      </c>
      <c r="N121" s="203" t="s">
        <v>43</v>
      </c>
      <c r="O121" s="87"/>
      <c r="P121" s="204">
        <f>O121*H121</f>
        <v>0</v>
      </c>
      <c r="Q121" s="204">
        <v>0</v>
      </c>
      <c r="R121" s="204">
        <f>Q121*H121</f>
        <v>0</v>
      </c>
      <c r="S121" s="204">
        <v>0</v>
      </c>
      <c r="T121" s="205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206" t="s">
        <v>191</v>
      </c>
      <c r="AT121" s="206" t="s">
        <v>186</v>
      </c>
      <c r="AU121" s="206" t="s">
        <v>78</v>
      </c>
      <c r="AY121" s="13" t="s">
        <v>192</v>
      </c>
      <c r="BE121" s="207">
        <f>IF(N121="základní",J121,0)</f>
        <v>0</v>
      </c>
      <c r="BF121" s="207">
        <f>IF(N121="snížená",J121,0)</f>
        <v>0</v>
      </c>
      <c r="BG121" s="207">
        <f>IF(N121="zákl. přenesená",J121,0)</f>
        <v>0</v>
      </c>
      <c r="BH121" s="207">
        <f>IF(N121="sníž. přenesená",J121,0)</f>
        <v>0</v>
      </c>
      <c r="BI121" s="207">
        <f>IF(N121="nulová",J121,0)</f>
        <v>0</v>
      </c>
      <c r="BJ121" s="13" t="s">
        <v>85</v>
      </c>
      <c r="BK121" s="207">
        <f>ROUND(I121*H121,2)</f>
        <v>0</v>
      </c>
      <c r="BL121" s="13" t="s">
        <v>191</v>
      </c>
      <c r="BM121" s="206" t="s">
        <v>841</v>
      </c>
    </row>
    <row r="122" s="10" customFormat="1">
      <c r="A122" s="10"/>
      <c r="B122" s="208"/>
      <c r="C122" s="209"/>
      <c r="D122" s="210" t="s">
        <v>194</v>
      </c>
      <c r="E122" s="211" t="s">
        <v>1</v>
      </c>
      <c r="F122" s="212" t="s">
        <v>842</v>
      </c>
      <c r="G122" s="209"/>
      <c r="H122" s="213">
        <v>8.8000000000000007</v>
      </c>
      <c r="I122" s="214"/>
      <c r="J122" s="209"/>
      <c r="K122" s="209"/>
      <c r="L122" s="215"/>
      <c r="M122" s="216"/>
      <c r="N122" s="217"/>
      <c r="O122" s="217"/>
      <c r="P122" s="217"/>
      <c r="Q122" s="217"/>
      <c r="R122" s="217"/>
      <c r="S122" s="217"/>
      <c r="T122" s="218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  <c r="AT122" s="219" t="s">
        <v>194</v>
      </c>
      <c r="AU122" s="219" t="s">
        <v>78</v>
      </c>
      <c r="AV122" s="10" t="s">
        <v>87</v>
      </c>
      <c r="AW122" s="10" t="s">
        <v>34</v>
      </c>
      <c r="AX122" s="10" t="s">
        <v>85</v>
      </c>
      <c r="AY122" s="219" t="s">
        <v>192</v>
      </c>
    </row>
    <row r="123" s="2" customFormat="1" ht="55.5" customHeight="1">
      <c r="A123" s="34"/>
      <c r="B123" s="35"/>
      <c r="C123" s="195" t="s">
        <v>87</v>
      </c>
      <c r="D123" s="195" t="s">
        <v>186</v>
      </c>
      <c r="E123" s="196" t="s">
        <v>196</v>
      </c>
      <c r="F123" s="197" t="s">
        <v>197</v>
      </c>
      <c r="G123" s="198" t="s">
        <v>198</v>
      </c>
      <c r="H123" s="199">
        <v>32.950000000000003</v>
      </c>
      <c r="I123" s="200"/>
      <c r="J123" s="201">
        <f>ROUND(I123*H123,2)</f>
        <v>0</v>
      </c>
      <c r="K123" s="197" t="s">
        <v>190</v>
      </c>
      <c r="L123" s="40"/>
      <c r="M123" s="202" t="s">
        <v>1</v>
      </c>
      <c r="N123" s="203" t="s">
        <v>43</v>
      </c>
      <c r="O123" s="87"/>
      <c r="P123" s="204">
        <f>O123*H123</f>
        <v>0</v>
      </c>
      <c r="Q123" s="204">
        <v>0</v>
      </c>
      <c r="R123" s="204">
        <f>Q123*H123</f>
        <v>0</v>
      </c>
      <c r="S123" s="204">
        <v>0</v>
      </c>
      <c r="T123" s="205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206" t="s">
        <v>191</v>
      </c>
      <c r="AT123" s="206" t="s">
        <v>186</v>
      </c>
      <c r="AU123" s="206" t="s">
        <v>78</v>
      </c>
      <c r="AY123" s="13" t="s">
        <v>192</v>
      </c>
      <c r="BE123" s="207">
        <f>IF(N123="základní",J123,0)</f>
        <v>0</v>
      </c>
      <c r="BF123" s="207">
        <f>IF(N123="snížená",J123,0)</f>
        <v>0</v>
      </c>
      <c r="BG123" s="207">
        <f>IF(N123="zákl. přenesená",J123,0)</f>
        <v>0</v>
      </c>
      <c r="BH123" s="207">
        <f>IF(N123="sníž. přenesená",J123,0)</f>
        <v>0</v>
      </c>
      <c r="BI123" s="207">
        <f>IF(N123="nulová",J123,0)</f>
        <v>0</v>
      </c>
      <c r="BJ123" s="13" t="s">
        <v>85</v>
      </c>
      <c r="BK123" s="207">
        <f>ROUND(I123*H123,2)</f>
        <v>0</v>
      </c>
      <c r="BL123" s="13" t="s">
        <v>191</v>
      </c>
      <c r="BM123" s="206" t="s">
        <v>843</v>
      </c>
    </row>
    <row r="124" s="2" customFormat="1">
      <c r="A124" s="34"/>
      <c r="B124" s="35"/>
      <c r="C124" s="36"/>
      <c r="D124" s="210" t="s">
        <v>238</v>
      </c>
      <c r="E124" s="36"/>
      <c r="F124" s="220" t="s">
        <v>844</v>
      </c>
      <c r="G124" s="36"/>
      <c r="H124" s="36"/>
      <c r="I124" s="221"/>
      <c r="J124" s="36"/>
      <c r="K124" s="36"/>
      <c r="L124" s="40"/>
      <c r="M124" s="222"/>
      <c r="N124" s="223"/>
      <c r="O124" s="87"/>
      <c r="P124" s="87"/>
      <c r="Q124" s="87"/>
      <c r="R124" s="87"/>
      <c r="S124" s="87"/>
      <c r="T124" s="88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13" t="s">
        <v>238</v>
      </c>
      <c r="AU124" s="13" t="s">
        <v>78</v>
      </c>
    </row>
    <row r="125" s="10" customFormat="1">
      <c r="A125" s="10"/>
      <c r="B125" s="208"/>
      <c r="C125" s="209"/>
      <c r="D125" s="210" t="s">
        <v>194</v>
      </c>
      <c r="E125" s="211" t="s">
        <v>1</v>
      </c>
      <c r="F125" s="212" t="s">
        <v>845</v>
      </c>
      <c r="G125" s="209"/>
      <c r="H125" s="213">
        <v>32.950000000000003</v>
      </c>
      <c r="I125" s="214"/>
      <c r="J125" s="209"/>
      <c r="K125" s="209"/>
      <c r="L125" s="215"/>
      <c r="M125" s="216"/>
      <c r="N125" s="217"/>
      <c r="O125" s="217"/>
      <c r="P125" s="217"/>
      <c r="Q125" s="217"/>
      <c r="R125" s="217"/>
      <c r="S125" s="217"/>
      <c r="T125" s="218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  <c r="AT125" s="219" t="s">
        <v>194</v>
      </c>
      <c r="AU125" s="219" t="s">
        <v>78</v>
      </c>
      <c r="AV125" s="10" t="s">
        <v>87</v>
      </c>
      <c r="AW125" s="10" t="s">
        <v>34</v>
      </c>
      <c r="AX125" s="10" t="s">
        <v>85</v>
      </c>
      <c r="AY125" s="219" t="s">
        <v>192</v>
      </c>
    </row>
    <row r="126" s="2" customFormat="1" ht="76.35" customHeight="1">
      <c r="A126" s="34"/>
      <c r="B126" s="35"/>
      <c r="C126" s="195" t="s">
        <v>201</v>
      </c>
      <c r="D126" s="195" t="s">
        <v>186</v>
      </c>
      <c r="E126" s="196" t="s">
        <v>202</v>
      </c>
      <c r="F126" s="197" t="s">
        <v>203</v>
      </c>
      <c r="G126" s="198" t="s">
        <v>204</v>
      </c>
      <c r="H126" s="199">
        <v>47.762</v>
      </c>
      <c r="I126" s="200"/>
      <c r="J126" s="201">
        <f>ROUND(I126*H126,2)</f>
        <v>0</v>
      </c>
      <c r="K126" s="197" t="s">
        <v>190</v>
      </c>
      <c r="L126" s="40"/>
      <c r="M126" s="202" t="s">
        <v>1</v>
      </c>
      <c r="N126" s="203" t="s">
        <v>43</v>
      </c>
      <c r="O126" s="87"/>
      <c r="P126" s="204">
        <f>O126*H126</f>
        <v>0</v>
      </c>
      <c r="Q126" s="204">
        <v>0</v>
      </c>
      <c r="R126" s="204">
        <f>Q126*H126</f>
        <v>0</v>
      </c>
      <c r="S126" s="204">
        <v>0</v>
      </c>
      <c r="T126" s="205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206" t="s">
        <v>191</v>
      </c>
      <c r="AT126" s="206" t="s">
        <v>186</v>
      </c>
      <c r="AU126" s="206" t="s">
        <v>78</v>
      </c>
      <c r="AY126" s="13" t="s">
        <v>192</v>
      </c>
      <c r="BE126" s="207">
        <f>IF(N126="základní",J126,0)</f>
        <v>0</v>
      </c>
      <c r="BF126" s="207">
        <f>IF(N126="snížená",J126,0)</f>
        <v>0</v>
      </c>
      <c r="BG126" s="207">
        <f>IF(N126="zákl. přenesená",J126,0)</f>
        <v>0</v>
      </c>
      <c r="BH126" s="207">
        <f>IF(N126="sníž. přenesená",J126,0)</f>
        <v>0</v>
      </c>
      <c r="BI126" s="207">
        <f>IF(N126="nulová",J126,0)</f>
        <v>0</v>
      </c>
      <c r="BJ126" s="13" t="s">
        <v>85</v>
      </c>
      <c r="BK126" s="207">
        <f>ROUND(I126*H126,2)</f>
        <v>0</v>
      </c>
      <c r="BL126" s="13" t="s">
        <v>191</v>
      </c>
      <c r="BM126" s="206" t="s">
        <v>846</v>
      </c>
    </row>
    <row r="127" s="10" customFormat="1">
      <c r="A127" s="10"/>
      <c r="B127" s="208"/>
      <c r="C127" s="209"/>
      <c r="D127" s="210" t="s">
        <v>194</v>
      </c>
      <c r="E127" s="211" t="s">
        <v>1</v>
      </c>
      <c r="F127" s="212" t="s">
        <v>847</v>
      </c>
      <c r="G127" s="209"/>
      <c r="H127" s="213">
        <v>47.762</v>
      </c>
      <c r="I127" s="214"/>
      <c r="J127" s="209"/>
      <c r="K127" s="209"/>
      <c r="L127" s="215"/>
      <c r="M127" s="216"/>
      <c r="N127" s="217"/>
      <c r="O127" s="217"/>
      <c r="P127" s="217"/>
      <c r="Q127" s="217"/>
      <c r="R127" s="217"/>
      <c r="S127" s="217"/>
      <c r="T127" s="218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  <c r="AT127" s="219" t="s">
        <v>194</v>
      </c>
      <c r="AU127" s="219" t="s">
        <v>78</v>
      </c>
      <c r="AV127" s="10" t="s">
        <v>87</v>
      </c>
      <c r="AW127" s="10" t="s">
        <v>34</v>
      </c>
      <c r="AX127" s="10" t="s">
        <v>85</v>
      </c>
      <c r="AY127" s="219" t="s">
        <v>192</v>
      </c>
    </row>
    <row r="128" s="2" customFormat="1" ht="49.05" customHeight="1">
      <c r="A128" s="34"/>
      <c r="B128" s="35"/>
      <c r="C128" s="195" t="s">
        <v>191</v>
      </c>
      <c r="D128" s="195" t="s">
        <v>186</v>
      </c>
      <c r="E128" s="196" t="s">
        <v>221</v>
      </c>
      <c r="F128" s="197" t="s">
        <v>222</v>
      </c>
      <c r="G128" s="198" t="s">
        <v>218</v>
      </c>
      <c r="H128" s="199">
        <v>4</v>
      </c>
      <c r="I128" s="200"/>
      <c r="J128" s="201">
        <f>ROUND(I128*H128,2)</f>
        <v>0</v>
      </c>
      <c r="K128" s="197" t="s">
        <v>190</v>
      </c>
      <c r="L128" s="40"/>
      <c r="M128" s="202" t="s">
        <v>1</v>
      </c>
      <c r="N128" s="203" t="s">
        <v>43</v>
      </c>
      <c r="O128" s="87"/>
      <c r="P128" s="204">
        <f>O128*H128</f>
        <v>0</v>
      </c>
      <c r="Q128" s="204">
        <v>0</v>
      </c>
      <c r="R128" s="204">
        <f>Q128*H128</f>
        <v>0</v>
      </c>
      <c r="S128" s="204">
        <v>0</v>
      </c>
      <c r="T128" s="205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206" t="s">
        <v>191</v>
      </c>
      <c r="AT128" s="206" t="s">
        <v>186</v>
      </c>
      <c r="AU128" s="206" t="s">
        <v>78</v>
      </c>
      <c r="AY128" s="13" t="s">
        <v>192</v>
      </c>
      <c r="BE128" s="207">
        <f>IF(N128="základní",J128,0)</f>
        <v>0</v>
      </c>
      <c r="BF128" s="207">
        <f>IF(N128="snížená",J128,0)</f>
        <v>0</v>
      </c>
      <c r="BG128" s="207">
        <f>IF(N128="zákl. přenesená",J128,0)</f>
        <v>0</v>
      </c>
      <c r="BH128" s="207">
        <f>IF(N128="sníž. přenesená",J128,0)</f>
        <v>0</v>
      </c>
      <c r="BI128" s="207">
        <f>IF(N128="nulová",J128,0)</f>
        <v>0</v>
      </c>
      <c r="BJ128" s="13" t="s">
        <v>85</v>
      </c>
      <c r="BK128" s="207">
        <f>ROUND(I128*H128,2)</f>
        <v>0</v>
      </c>
      <c r="BL128" s="13" t="s">
        <v>191</v>
      </c>
      <c r="BM128" s="206" t="s">
        <v>848</v>
      </c>
    </row>
    <row r="129" s="2" customFormat="1" ht="76.35" customHeight="1">
      <c r="A129" s="34"/>
      <c r="B129" s="35"/>
      <c r="C129" s="195" t="s">
        <v>215</v>
      </c>
      <c r="D129" s="195" t="s">
        <v>186</v>
      </c>
      <c r="E129" s="196" t="s">
        <v>207</v>
      </c>
      <c r="F129" s="197" t="s">
        <v>208</v>
      </c>
      <c r="G129" s="198" t="s">
        <v>204</v>
      </c>
      <c r="H129" s="199">
        <v>47.762</v>
      </c>
      <c r="I129" s="200"/>
      <c r="J129" s="201">
        <f>ROUND(I129*H129,2)</f>
        <v>0</v>
      </c>
      <c r="K129" s="197" t="s">
        <v>190</v>
      </c>
      <c r="L129" s="40"/>
      <c r="M129" s="202" t="s">
        <v>1</v>
      </c>
      <c r="N129" s="203" t="s">
        <v>43</v>
      </c>
      <c r="O129" s="87"/>
      <c r="P129" s="204">
        <f>O129*H129</f>
        <v>0</v>
      </c>
      <c r="Q129" s="204">
        <v>0</v>
      </c>
      <c r="R129" s="204">
        <f>Q129*H129</f>
        <v>0</v>
      </c>
      <c r="S129" s="204">
        <v>0</v>
      </c>
      <c r="T129" s="205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206" t="s">
        <v>191</v>
      </c>
      <c r="AT129" s="206" t="s">
        <v>186</v>
      </c>
      <c r="AU129" s="206" t="s">
        <v>78</v>
      </c>
      <c r="AY129" s="13" t="s">
        <v>192</v>
      </c>
      <c r="BE129" s="207">
        <f>IF(N129="základní",J129,0)</f>
        <v>0</v>
      </c>
      <c r="BF129" s="207">
        <f>IF(N129="snížená",J129,0)</f>
        <v>0</v>
      </c>
      <c r="BG129" s="207">
        <f>IF(N129="zákl. přenesená",J129,0)</f>
        <v>0</v>
      </c>
      <c r="BH129" s="207">
        <f>IF(N129="sníž. přenesená",J129,0)</f>
        <v>0</v>
      </c>
      <c r="BI129" s="207">
        <f>IF(N129="nulová",J129,0)</f>
        <v>0</v>
      </c>
      <c r="BJ129" s="13" t="s">
        <v>85</v>
      </c>
      <c r="BK129" s="207">
        <f>ROUND(I129*H129,2)</f>
        <v>0</v>
      </c>
      <c r="BL129" s="13" t="s">
        <v>191</v>
      </c>
      <c r="BM129" s="206" t="s">
        <v>849</v>
      </c>
    </row>
    <row r="130" s="2" customFormat="1">
      <c r="A130" s="34"/>
      <c r="B130" s="35"/>
      <c r="C130" s="36"/>
      <c r="D130" s="210" t="s">
        <v>238</v>
      </c>
      <c r="E130" s="36"/>
      <c r="F130" s="220" t="s">
        <v>850</v>
      </c>
      <c r="G130" s="36"/>
      <c r="H130" s="36"/>
      <c r="I130" s="221"/>
      <c r="J130" s="36"/>
      <c r="K130" s="36"/>
      <c r="L130" s="40"/>
      <c r="M130" s="222"/>
      <c r="N130" s="223"/>
      <c r="O130" s="87"/>
      <c r="P130" s="87"/>
      <c r="Q130" s="87"/>
      <c r="R130" s="87"/>
      <c r="S130" s="87"/>
      <c r="T130" s="88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T130" s="13" t="s">
        <v>238</v>
      </c>
      <c r="AU130" s="13" t="s">
        <v>78</v>
      </c>
    </row>
    <row r="131" s="2" customFormat="1" ht="90" customHeight="1">
      <c r="A131" s="34"/>
      <c r="B131" s="35"/>
      <c r="C131" s="195" t="s">
        <v>220</v>
      </c>
      <c r="D131" s="195" t="s">
        <v>186</v>
      </c>
      <c r="E131" s="196" t="s">
        <v>271</v>
      </c>
      <c r="F131" s="197" t="s">
        <v>272</v>
      </c>
      <c r="G131" s="198" t="s">
        <v>198</v>
      </c>
      <c r="H131" s="199">
        <v>24.190000000000001</v>
      </c>
      <c r="I131" s="200"/>
      <c r="J131" s="201">
        <f>ROUND(I131*H131,2)</f>
        <v>0</v>
      </c>
      <c r="K131" s="197" t="s">
        <v>190</v>
      </c>
      <c r="L131" s="40"/>
      <c r="M131" s="202" t="s">
        <v>1</v>
      </c>
      <c r="N131" s="203" t="s">
        <v>43</v>
      </c>
      <c r="O131" s="87"/>
      <c r="P131" s="204">
        <f>O131*H131</f>
        <v>0</v>
      </c>
      <c r="Q131" s="204">
        <v>0</v>
      </c>
      <c r="R131" s="204">
        <f>Q131*H131</f>
        <v>0</v>
      </c>
      <c r="S131" s="204">
        <v>0</v>
      </c>
      <c r="T131" s="205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206" t="s">
        <v>191</v>
      </c>
      <c r="AT131" s="206" t="s">
        <v>186</v>
      </c>
      <c r="AU131" s="206" t="s">
        <v>78</v>
      </c>
      <c r="AY131" s="13" t="s">
        <v>192</v>
      </c>
      <c r="BE131" s="207">
        <f>IF(N131="základní",J131,0)</f>
        <v>0</v>
      </c>
      <c r="BF131" s="207">
        <f>IF(N131="snížená",J131,0)</f>
        <v>0</v>
      </c>
      <c r="BG131" s="207">
        <f>IF(N131="zákl. přenesená",J131,0)</f>
        <v>0</v>
      </c>
      <c r="BH131" s="207">
        <f>IF(N131="sníž. přenesená",J131,0)</f>
        <v>0</v>
      </c>
      <c r="BI131" s="207">
        <f>IF(N131="nulová",J131,0)</f>
        <v>0</v>
      </c>
      <c r="BJ131" s="13" t="s">
        <v>85</v>
      </c>
      <c r="BK131" s="207">
        <f>ROUND(I131*H131,2)</f>
        <v>0</v>
      </c>
      <c r="BL131" s="13" t="s">
        <v>191</v>
      </c>
      <c r="BM131" s="206" t="s">
        <v>851</v>
      </c>
    </row>
    <row r="132" s="2" customFormat="1">
      <c r="A132" s="34"/>
      <c r="B132" s="35"/>
      <c r="C132" s="36"/>
      <c r="D132" s="210" t="s">
        <v>238</v>
      </c>
      <c r="E132" s="36"/>
      <c r="F132" s="220" t="s">
        <v>852</v>
      </c>
      <c r="G132" s="36"/>
      <c r="H132" s="36"/>
      <c r="I132" s="221"/>
      <c r="J132" s="36"/>
      <c r="K132" s="36"/>
      <c r="L132" s="40"/>
      <c r="M132" s="222"/>
      <c r="N132" s="223"/>
      <c r="O132" s="87"/>
      <c r="P132" s="87"/>
      <c r="Q132" s="87"/>
      <c r="R132" s="87"/>
      <c r="S132" s="87"/>
      <c r="T132" s="88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T132" s="13" t="s">
        <v>238</v>
      </c>
      <c r="AU132" s="13" t="s">
        <v>78</v>
      </c>
    </row>
    <row r="133" s="10" customFormat="1">
      <c r="A133" s="10"/>
      <c r="B133" s="208"/>
      <c r="C133" s="209"/>
      <c r="D133" s="210" t="s">
        <v>194</v>
      </c>
      <c r="E133" s="211" t="s">
        <v>1</v>
      </c>
      <c r="F133" s="212" t="s">
        <v>853</v>
      </c>
      <c r="G133" s="209"/>
      <c r="H133" s="213">
        <v>12.15</v>
      </c>
      <c r="I133" s="214"/>
      <c r="J133" s="209"/>
      <c r="K133" s="209"/>
      <c r="L133" s="215"/>
      <c r="M133" s="216"/>
      <c r="N133" s="217"/>
      <c r="O133" s="217"/>
      <c r="P133" s="217"/>
      <c r="Q133" s="217"/>
      <c r="R133" s="217"/>
      <c r="S133" s="217"/>
      <c r="T133" s="218"/>
      <c r="U133" s="10"/>
      <c r="V133" s="10"/>
      <c r="W133" s="10"/>
      <c r="X133" s="10"/>
      <c r="Y133" s="10"/>
      <c r="Z133" s="10"/>
      <c r="AA133" s="10"/>
      <c r="AB133" s="10"/>
      <c r="AC133" s="10"/>
      <c r="AD133" s="10"/>
      <c r="AE133" s="10"/>
      <c r="AT133" s="219" t="s">
        <v>194</v>
      </c>
      <c r="AU133" s="219" t="s">
        <v>78</v>
      </c>
      <c r="AV133" s="10" t="s">
        <v>87</v>
      </c>
      <c r="AW133" s="10" t="s">
        <v>34</v>
      </c>
      <c r="AX133" s="10" t="s">
        <v>78</v>
      </c>
      <c r="AY133" s="219" t="s">
        <v>192</v>
      </c>
    </row>
    <row r="134" s="10" customFormat="1">
      <c r="A134" s="10"/>
      <c r="B134" s="208"/>
      <c r="C134" s="209"/>
      <c r="D134" s="210" t="s">
        <v>194</v>
      </c>
      <c r="E134" s="211" t="s">
        <v>1</v>
      </c>
      <c r="F134" s="212" t="s">
        <v>854</v>
      </c>
      <c r="G134" s="209"/>
      <c r="H134" s="213">
        <v>12.039999999999999</v>
      </c>
      <c r="I134" s="214"/>
      <c r="J134" s="209"/>
      <c r="K134" s="209"/>
      <c r="L134" s="215"/>
      <c r="M134" s="216"/>
      <c r="N134" s="217"/>
      <c r="O134" s="217"/>
      <c r="P134" s="217"/>
      <c r="Q134" s="217"/>
      <c r="R134" s="217"/>
      <c r="S134" s="217"/>
      <c r="T134" s="218"/>
      <c r="U134" s="10"/>
      <c r="V134" s="10"/>
      <c r="W134" s="10"/>
      <c r="X134" s="10"/>
      <c r="Y134" s="10"/>
      <c r="Z134" s="10"/>
      <c r="AA134" s="10"/>
      <c r="AB134" s="10"/>
      <c r="AC134" s="10"/>
      <c r="AD134" s="10"/>
      <c r="AE134" s="10"/>
      <c r="AT134" s="219" t="s">
        <v>194</v>
      </c>
      <c r="AU134" s="219" t="s">
        <v>78</v>
      </c>
      <c r="AV134" s="10" t="s">
        <v>87</v>
      </c>
      <c r="AW134" s="10" t="s">
        <v>34</v>
      </c>
      <c r="AX134" s="10" t="s">
        <v>78</v>
      </c>
      <c r="AY134" s="219" t="s">
        <v>192</v>
      </c>
    </row>
    <row r="135" s="11" customFormat="1">
      <c r="A135" s="11"/>
      <c r="B135" s="242"/>
      <c r="C135" s="243"/>
      <c r="D135" s="210" t="s">
        <v>194</v>
      </c>
      <c r="E135" s="244" t="s">
        <v>1</v>
      </c>
      <c r="F135" s="245" t="s">
        <v>431</v>
      </c>
      <c r="G135" s="243"/>
      <c r="H135" s="246">
        <v>24.190000000000001</v>
      </c>
      <c r="I135" s="247"/>
      <c r="J135" s="243"/>
      <c r="K135" s="243"/>
      <c r="L135" s="248"/>
      <c r="M135" s="249"/>
      <c r="N135" s="250"/>
      <c r="O135" s="250"/>
      <c r="P135" s="250"/>
      <c r="Q135" s="250"/>
      <c r="R135" s="250"/>
      <c r="S135" s="250"/>
      <c r="T135" s="251"/>
      <c r="U135" s="11"/>
      <c r="V135" s="11"/>
      <c r="W135" s="11"/>
      <c r="X135" s="11"/>
      <c r="Y135" s="11"/>
      <c r="Z135" s="11"/>
      <c r="AA135" s="11"/>
      <c r="AB135" s="11"/>
      <c r="AC135" s="11"/>
      <c r="AD135" s="11"/>
      <c r="AE135" s="11"/>
      <c r="AT135" s="252" t="s">
        <v>194</v>
      </c>
      <c r="AU135" s="252" t="s">
        <v>78</v>
      </c>
      <c r="AV135" s="11" t="s">
        <v>191</v>
      </c>
      <c r="AW135" s="11" t="s">
        <v>34</v>
      </c>
      <c r="AX135" s="11" t="s">
        <v>85</v>
      </c>
      <c r="AY135" s="252" t="s">
        <v>192</v>
      </c>
    </row>
    <row r="136" s="2" customFormat="1" ht="78" customHeight="1">
      <c r="A136" s="34"/>
      <c r="B136" s="35"/>
      <c r="C136" s="195" t="s">
        <v>224</v>
      </c>
      <c r="D136" s="195" t="s">
        <v>186</v>
      </c>
      <c r="E136" s="196" t="s">
        <v>667</v>
      </c>
      <c r="F136" s="197" t="s">
        <v>668</v>
      </c>
      <c r="G136" s="198" t="s">
        <v>189</v>
      </c>
      <c r="H136" s="199">
        <v>12.4</v>
      </c>
      <c r="I136" s="200"/>
      <c r="J136" s="201">
        <f>ROUND(I136*H136,2)</f>
        <v>0</v>
      </c>
      <c r="K136" s="197" t="s">
        <v>190</v>
      </c>
      <c r="L136" s="40"/>
      <c r="M136" s="202" t="s">
        <v>1</v>
      </c>
      <c r="N136" s="203" t="s">
        <v>43</v>
      </c>
      <c r="O136" s="87"/>
      <c r="P136" s="204">
        <f>O136*H136</f>
        <v>0</v>
      </c>
      <c r="Q136" s="204">
        <v>0</v>
      </c>
      <c r="R136" s="204">
        <f>Q136*H136</f>
        <v>0</v>
      </c>
      <c r="S136" s="204">
        <v>0</v>
      </c>
      <c r="T136" s="205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206" t="s">
        <v>191</v>
      </c>
      <c r="AT136" s="206" t="s">
        <v>186</v>
      </c>
      <c r="AU136" s="206" t="s">
        <v>78</v>
      </c>
      <c r="AY136" s="13" t="s">
        <v>192</v>
      </c>
      <c r="BE136" s="207">
        <f>IF(N136="základní",J136,0)</f>
        <v>0</v>
      </c>
      <c r="BF136" s="207">
        <f>IF(N136="snížená",J136,0)</f>
        <v>0</v>
      </c>
      <c r="BG136" s="207">
        <f>IF(N136="zákl. přenesená",J136,0)</f>
        <v>0</v>
      </c>
      <c r="BH136" s="207">
        <f>IF(N136="sníž. přenesená",J136,0)</f>
        <v>0</v>
      </c>
      <c r="BI136" s="207">
        <f>IF(N136="nulová",J136,0)</f>
        <v>0</v>
      </c>
      <c r="BJ136" s="13" t="s">
        <v>85</v>
      </c>
      <c r="BK136" s="207">
        <f>ROUND(I136*H136,2)</f>
        <v>0</v>
      </c>
      <c r="BL136" s="13" t="s">
        <v>191</v>
      </c>
      <c r="BM136" s="206" t="s">
        <v>855</v>
      </c>
    </row>
    <row r="137" s="10" customFormat="1">
      <c r="A137" s="10"/>
      <c r="B137" s="208"/>
      <c r="C137" s="209"/>
      <c r="D137" s="210" t="s">
        <v>194</v>
      </c>
      <c r="E137" s="211" t="s">
        <v>1</v>
      </c>
      <c r="F137" s="212" t="s">
        <v>856</v>
      </c>
      <c r="G137" s="209"/>
      <c r="H137" s="213">
        <v>12.4</v>
      </c>
      <c r="I137" s="214"/>
      <c r="J137" s="209"/>
      <c r="K137" s="209"/>
      <c r="L137" s="215"/>
      <c r="M137" s="216"/>
      <c r="N137" s="217"/>
      <c r="O137" s="217"/>
      <c r="P137" s="217"/>
      <c r="Q137" s="217"/>
      <c r="R137" s="217"/>
      <c r="S137" s="217"/>
      <c r="T137" s="218"/>
      <c r="U137" s="10"/>
      <c r="V137" s="10"/>
      <c r="W137" s="10"/>
      <c r="X137" s="10"/>
      <c r="Y137" s="10"/>
      <c r="Z137" s="10"/>
      <c r="AA137" s="10"/>
      <c r="AB137" s="10"/>
      <c r="AC137" s="10"/>
      <c r="AD137" s="10"/>
      <c r="AE137" s="10"/>
      <c r="AT137" s="219" t="s">
        <v>194</v>
      </c>
      <c r="AU137" s="219" t="s">
        <v>78</v>
      </c>
      <c r="AV137" s="10" t="s">
        <v>87</v>
      </c>
      <c r="AW137" s="10" t="s">
        <v>34</v>
      </c>
      <c r="AX137" s="10" t="s">
        <v>85</v>
      </c>
      <c r="AY137" s="219" t="s">
        <v>192</v>
      </c>
    </row>
    <row r="138" s="2" customFormat="1" ht="90" customHeight="1">
      <c r="A138" s="34"/>
      <c r="B138" s="35"/>
      <c r="C138" s="195" t="s">
        <v>230</v>
      </c>
      <c r="D138" s="195" t="s">
        <v>186</v>
      </c>
      <c r="E138" s="196" t="s">
        <v>857</v>
      </c>
      <c r="F138" s="197" t="s">
        <v>858</v>
      </c>
      <c r="G138" s="198" t="s">
        <v>189</v>
      </c>
      <c r="H138" s="199">
        <v>12</v>
      </c>
      <c r="I138" s="200"/>
      <c r="J138" s="201">
        <f>ROUND(I138*H138,2)</f>
        <v>0</v>
      </c>
      <c r="K138" s="197" t="s">
        <v>190</v>
      </c>
      <c r="L138" s="40"/>
      <c r="M138" s="202" t="s">
        <v>1</v>
      </c>
      <c r="N138" s="203" t="s">
        <v>43</v>
      </c>
      <c r="O138" s="87"/>
      <c r="P138" s="204">
        <f>O138*H138</f>
        <v>0</v>
      </c>
      <c r="Q138" s="204">
        <v>0</v>
      </c>
      <c r="R138" s="204">
        <f>Q138*H138</f>
        <v>0</v>
      </c>
      <c r="S138" s="204">
        <v>0</v>
      </c>
      <c r="T138" s="205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206" t="s">
        <v>191</v>
      </c>
      <c r="AT138" s="206" t="s">
        <v>186</v>
      </c>
      <c r="AU138" s="206" t="s">
        <v>78</v>
      </c>
      <c r="AY138" s="13" t="s">
        <v>192</v>
      </c>
      <c r="BE138" s="207">
        <f>IF(N138="základní",J138,0)</f>
        <v>0</v>
      </c>
      <c r="BF138" s="207">
        <f>IF(N138="snížená",J138,0)</f>
        <v>0</v>
      </c>
      <c r="BG138" s="207">
        <f>IF(N138="zákl. přenesená",J138,0)</f>
        <v>0</v>
      </c>
      <c r="BH138" s="207">
        <f>IF(N138="sníž. přenesená",J138,0)</f>
        <v>0</v>
      </c>
      <c r="BI138" s="207">
        <f>IF(N138="nulová",J138,0)</f>
        <v>0</v>
      </c>
      <c r="BJ138" s="13" t="s">
        <v>85</v>
      </c>
      <c r="BK138" s="207">
        <f>ROUND(I138*H138,2)</f>
        <v>0</v>
      </c>
      <c r="BL138" s="13" t="s">
        <v>191</v>
      </c>
      <c r="BM138" s="206" t="s">
        <v>859</v>
      </c>
    </row>
    <row r="139" s="2" customFormat="1">
      <c r="A139" s="34"/>
      <c r="B139" s="35"/>
      <c r="C139" s="36"/>
      <c r="D139" s="210" t="s">
        <v>238</v>
      </c>
      <c r="E139" s="36"/>
      <c r="F139" s="220" t="s">
        <v>860</v>
      </c>
      <c r="G139" s="36"/>
      <c r="H139" s="36"/>
      <c r="I139" s="221"/>
      <c r="J139" s="36"/>
      <c r="K139" s="36"/>
      <c r="L139" s="40"/>
      <c r="M139" s="222"/>
      <c r="N139" s="223"/>
      <c r="O139" s="87"/>
      <c r="P139" s="87"/>
      <c r="Q139" s="87"/>
      <c r="R139" s="87"/>
      <c r="S139" s="87"/>
      <c r="T139" s="88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T139" s="13" t="s">
        <v>238</v>
      </c>
      <c r="AU139" s="13" t="s">
        <v>78</v>
      </c>
    </row>
    <row r="140" s="10" customFormat="1">
      <c r="A140" s="10"/>
      <c r="B140" s="208"/>
      <c r="C140" s="209"/>
      <c r="D140" s="210" t="s">
        <v>194</v>
      </c>
      <c r="E140" s="211" t="s">
        <v>1</v>
      </c>
      <c r="F140" s="212" t="s">
        <v>861</v>
      </c>
      <c r="G140" s="209"/>
      <c r="H140" s="213">
        <v>12</v>
      </c>
      <c r="I140" s="214"/>
      <c r="J140" s="209"/>
      <c r="K140" s="209"/>
      <c r="L140" s="215"/>
      <c r="M140" s="216"/>
      <c r="N140" s="217"/>
      <c r="O140" s="217"/>
      <c r="P140" s="217"/>
      <c r="Q140" s="217"/>
      <c r="R140" s="217"/>
      <c r="S140" s="217"/>
      <c r="T140" s="218"/>
      <c r="U140" s="10"/>
      <c r="V140" s="10"/>
      <c r="W140" s="10"/>
      <c r="X140" s="10"/>
      <c r="Y140" s="10"/>
      <c r="Z140" s="10"/>
      <c r="AA140" s="10"/>
      <c r="AB140" s="10"/>
      <c r="AC140" s="10"/>
      <c r="AD140" s="10"/>
      <c r="AE140" s="10"/>
      <c r="AT140" s="219" t="s">
        <v>194</v>
      </c>
      <c r="AU140" s="219" t="s">
        <v>78</v>
      </c>
      <c r="AV140" s="10" t="s">
        <v>87</v>
      </c>
      <c r="AW140" s="10" t="s">
        <v>34</v>
      </c>
      <c r="AX140" s="10" t="s">
        <v>85</v>
      </c>
      <c r="AY140" s="219" t="s">
        <v>192</v>
      </c>
    </row>
    <row r="141" s="2" customFormat="1" ht="114.9" customHeight="1">
      <c r="A141" s="34"/>
      <c r="B141" s="35"/>
      <c r="C141" s="195" t="s">
        <v>234</v>
      </c>
      <c r="D141" s="195" t="s">
        <v>186</v>
      </c>
      <c r="E141" s="196" t="s">
        <v>416</v>
      </c>
      <c r="F141" s="197" t="s">
        <v>417</v>
      </c>
      <c r="G141" s="198" t="s">
        <v>244</v>
      </c>
      <c r="H141" s="199">
        <v>4</v>
      </c>
      <c r="I141" s="200"/>
      <c r="J141" s="201">
        <f>ROUND(I141*H141,2)</f>
        <v>0</v>
      </c>
      <c r="K141" s="197" t="s">
        <v>190</v>
      </c>
      <c r="L141" s="40"/>
      <c r="M141" s="202" t="s">
        <v>1</v>
      </c>
      <c r="N141" s="203" t="s">
        <v>43</v>
      </c>
      <c r="O141" s="87"/>
      <c r="P141" s="204">
        <f>O141*H141</f>
        <v>0</v>
      </c>
      <c r="Q141" s="204">
        <v>0</v>
      </c>
      <c r="R141" s="204">
        <f>Q141*H141</f>
        <v>0</v>
      </c>
      <c r="S141" s="204">
        <v>0</v>
      </c>
      <c r="T141" s="205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206" t="s">
        <v>191</v>
      </c>
      <c r="AT141" s="206" t="s">
        <v>186</v>
      </c>
      <c r="AU141" s="206" t="s">
        <v>78</v>
      </c>
      <c r="AY141" s="13" t="s">
        <v>192</v>
      </c>
      <c r="BE141" s="207">
        <f>IF(N141="základní",J141,0)</f>
        <v>0</v>
      </c>
      <c r="BF141" s="207">
        <f>IF(N141="snížená",J141,0)</f>
        <v>0</v>
      </c>
      <c r="BG141" s="207">
        <f>IF(N141="zákl. přenesená",J141,0)</f>
        <v>0</v>
      </c>
      <c r="BH141" s="207">
        <f>IF(N141="sníž. přenesená",J141,0)</f>
        <v>0</v>
      </c>
      <c r="BI141" s="207">
        <f>IF(N141="nulová",J141,0)</f>
        <v>0</v>
      </c>
      <c r="BJ141" s="13" t="s">
        <v>85</v>
      </c>
      <c r="BK141" s="207">
        <f>ROUND(I141*H141,2)</f>
        <v>0</v>
      </c>
      <c r="BL141" s="13" t="s">
        <v>191</v>
      </c>
      <c r="BM141" s="206" t="s">
        <v>862</v>
      </c>
    </row>
    <row r="142" s="2" customFormat="1" ht="90" customHeight="1">
      <c r="A142" s="34"/>
      <c r="B142" s="35"/>
      <c r="C142" s="195" t="s">
        <v>241</v>
      </c>
      <c r="D142" s="195" t="s">
        <v>186</v>
      </c>
      <c r="E142" s="196" t="s">
        <v>410</v>
      </c>
      <c r="F142" s="197" t="s">
        <v>411</v>
      </c>
      <c r="G142" s="198" t="s">
        <v>227</v>
      </c>
      <c r="H142" s="199">
        <v>0.029999999999999999</v>
      </c>
      <c r="I142" s="200"/>
      <c r="J142" s="201">
        <f>ROUND(I142*H142,2)</f>
        <v>0</v>
      </c>
      <c r="K142" s="197" t="s">
        <v>190</v>
      </c>
      <c r="L142" s="40"/>
      <c r="M142" s="202" t="s">
        <v>1</v>
      </c>
      <c r="N142" s="203" t="s">
        <v>43</v>
      </c>
      <c r="O142" s="87"/>
      <c r="P142" s="204">
        <f>O142*H142</f>
        <v>0</v>
      </c>
      <c r="Q142" s="204">
        <v>0</v>
      </c>
      <c r="R142" s="204">
        <f>Q142*H142</f>
        <v>0</v>
      </c>
      <c r="S142" s="204">
        <v>0</v>
      </c>
      <c r="T142" s="205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206" t="s">
        <v>191</v>
      </c>
      <c r="AT142" s="206" t="s">
        <v>186</v>
      </c>
      <c r="AU142" s="206" t="s">
        <v>78</v>
      </c>
      <c r="AY142" s="13" t="s">
        <v>192</v>
      </c>
      <c r="BE142" s="207">
        <f>IF(N142="základní",J142,0)</f>
        <v>0</v>
      </c>
      <c r="BF142" s="207">
        <f>IF(N142="snížená",J142,0)</f>
        <v>0</v>
      </c>
      <c r="BG142" s="207">
        <f>IF(N142="zákl. přenesená",J142,0)</f>
        <v>0</v>
      </c>
      <c r="BH142" s="207">
        <f>IF(N142="sníž. přenesená",J142,0)</f>
        <v>0</v>
      </c>
      <c r="BI142" s="207">
        <f>IF(N142="nulová",J142,0)</f>
        <v>0</v>
      </c>
      <c r="BJ142" s="13" t="s">
        <v>85</v>
      </c>
      <c r="BK142" s="207">
        <f>ROUND(I142*H142,2)</f>
        <v>0</v>
      </c>
      <c r="BL142" s="13" t="s">
        <v>191</v>
      </c>
      <c r="BM142" s="206" t="s">
        <v>863</v>
      </c>
    </row>
    <row r="143" s="10" customFormat="1">
      <c r="A143" s="10"/>
      <c r="B143" s="208"/>
      <c r="C143" s="209"/>
      <c r="D143" s="210" t="s">
        <v>194</v>
      </c>
      <c r="E143" s="211" t="s">
        <v>1</v>
      </c>
      <c r="F143" s="212" t="s">
        <v>864</v>
      </c>
      <c r="G143" s="209"/>
      <c r="H143" s="213">
        <v>0.029999999999999999</v>
      </c>
      <c r="I143" s="214"/>
      <c r="J143" s="209"/>
      <c r="K143" s="209"/>
      <c r="L143" s="215"/>
      <c r="M143" s="216"/>
      <c r="N143" s="217"/>
      <c r="O143" s="217"/>
      <c r="P143" s="217"/>
      <c r="Q143" s="217"/>
      <c r="R143" s="217"/>
      <c r="S143" s="217"/>
      <c r="T143" s="218"/>
      <c r="U143" s="10"/>
      <c r="V143" s="10"/>
      <c r="W143" s="10"/>
      <c r="X143" s="10"/>
      <c r="Y143" s="10"/>
      <c r="Z143" s="10"/>
      <c r="AA143" s="10"/>
      <c r="AB143" s="10"/>
      <c r="AC143" s="10"/>
      <c r="AD143" s="10"/>
      <c r="AE143" s="10"/>
      <c r="AT143" s="219" t="s">
        <v>194</v>
      </c>
      <c r="AU143" s="219" t="s">
        <v>78</v>
      </c>
      <c r="AV143" s="10" t="s">
        <v>87</v>
      </c>
      <c r="AW143" s="10" t="s">
        <v>34</v>
      </c>
      <c r="AX143" s="10" t="s">
        <v>85</v>
      </c>
      <c r="AY143" s="219" t="s">
        <v>192</v>
      </c>
    </row>
    <row r="144" s="2" customFormat="1" ht="49.05" customHeight="1">
      <c r="A144" s="34"/>
      <c r="B144" s="35"/>
      <c r="C144" s="195" t="s">
        <v>246</v>
      </c>
      <c r="D144" s="195" t="s">
        <v>186</v>
      </c>
      <c r="E144" s="196" t="s">
        <v>688</v>
      </c>
      <c r="F144" s="197" t="s">
        <v>689</v>
      </c>
      <c r="G144" s="198" t="s">
        <v>189</v>
      </c>
      <c r="H144" s="199">
        <v>12</v>
      </c>
      <c r="I144" s="200"/>
      <c r="J144" s="201">
        <f>ROUND(I144*H144,2)</f>
        <v>0</v>
      </c>
      <c r="K144" s="197" t="s">
        <v>190</v>
      </c>
      <c r="L144" s="40"/>
      <c r="M144" s="202" t="s">
        <v>1</v>
      </c>
      <c r="N144" s="203" t="s">
        <v>43</v>
      </c>
      <c r="O144" s="87"/>
      <c r="P144" s="204">
        <f>O144*H144</f>
        <v>0</v>
      </c>
      <c r="Q144" s="204">
        <v>0</v>
      </c>
      <c r="R144" s="204">
        <f>Q144*H144</f>
        <v>0</v>
      </c>
      <c r="S144" s="204">
        <v>0</v>
      </c>
      <c r="T144" s="205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206" t="s">
        <v>191</v>
      </c>
      <c r="AT144" s="206" t="s">
        <v>186</v>
      </c>
      <c r="AU144" s="206" t="s">
        <v>78</v>
      </c>
      <c r="AY144" s="13" t="s">
        <v>192</v>
      </c>
      <c r="BE144" s="207">
        <f>IF(N144="základní",J144,0)</f>
        <v>0</v>
      </c>
      <c r="BF144" s="207">
        <f>IF(N144="snížená",J144,0)</f>
        <v>0</v>
      </c>
      <c r="BG144" s="207">
        <f>IF(N144="zákl. přenesená",J144,0)</f>
        <v>0</v>
      </c>
      <c r="BH144" s="207">
        <f>IF(N144="sníž. přenesená",J144,0)</f>
        <v>0</v>
      </c>
      <c r="BI144" s="207">
        <f>IF(N144="nulová",J144,0)</f>
        <v>0</v>
      </c>
      <c r="BJ144" s="13" t="s">
        <v>85</v>
      </c>
      <c r="BK144" s="207">
        <f>ROUND(I144*H144,2)</f>
        <v>0</v>
      </c>
      <c r="BL144" s="13" t="s">
        <v>191</v>
      </c>
      <c r="BM144" s="206" t="s">
        <v>865</v>
      </c>
    </row>
    <row r="145" s="10" customFormat="1">
      <c r="A145" s="10"/>
      <c r="B145" s="208"/>
      <c r="C145" s="209"/>
      <c r="D145" s="210" t="s">
        <v>194</v>
      </c>
      <c r="E145" s="211" t="s">
        <v>1</v>
      </c>
      <c r="F145" s="212" t="s">
        <v>861</v>
      </c>
      <c r="G145" s="209"/>
      <c r="H145" s="213">
        <v>12</v>
      </c>
      <c r="I145" s="214"/>
      <c r="J145" s="209"/>
      <c r="K145" s="209"/>
      <c r="L145" s="215"/>
      <c r="M145" s="216"/>
      <c r="N145" s="217"/>
      <c r="O145" s="217"/>
      <c r="P145" s="217"/>
      <c r="Q145" s="217"/>
      <c r="R145" s="217"/>
      <c r="S145" s="217"/>
      <c r="T145" s="218"/>
      <c r="U145" s="10"/>
      <c r="V145" s="10"/>
      <c r="W145" s="10"/>
      <c r="X145" s="10"/>
      <c r="Y145" s="10"/>
      <c r="Z145" s="10"/>
      <c r="AA145" s="10"/>
      <c r="AB145" s="10"/>
      <c r="AC145" s="10"/>
      <c r="AD145" s="10"/>
      <c r="AE145" s="10"/>
      <c r="AT145" s="219" t="s">
        <v>194</v>
      </c>
      <c r="AU145" s="219" t="s">
        <v>78</v>
      </c>
      <c r="AV145" s="10" t="s">
        <v>87</v>
      </c>
      <c r="AW145" s="10" t="s">
        <v>34</v>
      </c>
      <c r="AX145" s="10" t="s">
        <v>85</v>
      </c>
      <c r="AY145" s="219" t="s">
        <v>192</v>
      </c>
    </row>
    <row r="146" s="2" customFormat="1" ht="76.35" customHeight="1">
      <c r="A146" s="34"/>
      <c r="B146" s="35"/>
      <c r="C146" s="195" t="s">
        <v>251</v>
      </c>
      <c r="D146" s="195" t="s">
        <v>186</v>
      </c>
      <c r="E146" s="196" t="s">
        <v>231</v>
      </c>
      <c r="F146" s="197" t="s">
        <v>232</v>
      </c>
      <c r="G146" s="198" t="s">
        <v>227</v>
      </c>
      <c r="H146" s="199">
        <v>0.029999999999999999</v>
      </c>
      <c r="I146" s="200"/>
      <c r="J146" s="201">
        <f>ROUND(I146*H146,2)</f>
        <v>0</v>
      </c>
      <c r="K146" s="197" t="s">
        <v>190</v>
      </c>
      <c r="L146" s="40"/>
      <c r="M146" s="202" t="s">
        <v>1</v>
      </c>
      <c r="N146" s="203" t="s">
        <v>43</v>
      </c>
      <c r="O146" s="87"/>
      <c r="P146" s="204">
        <f>O146*H146</f>
        <v>0</v>
      </c>
      <c r="Q146" s="204">
        <v>0</v>
      </c>
      <c r="R146" s="204">
        <f>Q146*H146</f>
        <v>0</v>
      </c>
      <c r="S146" s="204">
        <v>0</v>
      </c>
      <c r="T146" s="205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206" t="s">
        <v>191</v>
      </c>
      <c r="AT146" s="206" t="s">
        <v>186</v>
      </c>
      <c r="AU146" s="206" t="s">
        <v>78</v>
      </c>
      <c r="AY146" s="13" t="s">
        <v>192</v>
      </c>
      <c r="BE146" s="207">
        <f>IF(N146="základní",J146,0)</f>
        <v>0</v>
      </c>
      <c r="BF146" s="207">
        <f>IF(N146="snížená",J146,0)</f>
        <v>0</v>
      </c>
      <c r="BG146" s="207">
        <f>IF(N146="zákl. přenesená",J146,0)</f>
        <v>0</v>
      </c>
      <c r="BH146" s="207">
        <f>IF(N146="sníž. přenesená",J146,0)</f>
        <v>0</v>
      </c>
      <c r="BI146" s="207">
        <f>IF(N146="nulová",J146,0)</f>
        <v>0</v>
      </c>
      <c r="BJ146" s="13" t="s">
        <v>85</v>
      </c>
      <c r="BK146" s="207">
        <f>ROUND(I146*H146,2)</f>
        <v>0</v>
      </c>
      <c r="BL146" s="13" t="s">
        <v>191</v>
      </c>
      <c r="BM146" s="206" t="s">
        <v>866</v>
      </c>
    </row>
    <row r="147" s="10" customFormat="1">
      <c r="A147" s="10"/>
      <c r="B147" s="208"/>
      <c r="C147" s="209"/>
      <c r="D147" s="210" t="s">
        <v>194</v>
      </c>
      <c r="E147" s="211" t="s">
        <v>1</v>
      </c>
      <c r="F147" s="212" t="s">
        <v>864</v>
      </c>
      <c r="G147" s="209"/>
      <c r="H147" s="213">
        <v>0.029999999999999999</v>
      </c>
      <c r="I147" s="214"/>
      <c r="J147" s="209"/>
      <c r="K147" s="209"/>
      <c r="L147" s="215"/>
      <c r="M147" s="216"/>
      <c r="N147" s="217"/>
      <c r="O147" s="217"/>
      <c r="P147" s="217"/>
      <c r="Q147" s="217"/>
      <c r="R147" s="217"/>
      <c r="S147" s="217"/>
      <c r="T147" s="218"/>
      <c r="U147" s="10"/>
      <c r="V147" s="10"/>
      <c r="W147" s="10"/>
      <c r="X147" s="10"/>
      <c r="Y147" s="10"/>
      <c r="Z147" s="10"/>
      <c r="AA147" s="10"/>
      <c r="AB147" s="10"/>
      <c r="AC147" s="10"/>
      <c r="AD147" s="10"/>
      <c r="AE147" s="10"/>
      <c r="AT147" s="219" t="s">
        <v>194</v>
      </c>
      <c r="AU147" s="219" t="s">
        <v>78</v>
      </c>
      <c r="AV147" s="10" t="s">
        <v>87</v>
      </c>
      <c r="AW147" s="10" t="s">
        <v>34</v>
      </c>
      <c r="AX147" s="10" t="s">
        <v>85</v>
      </c>
      <c r="AY147" s="219" t="s">
        <v>192</v>
      </c>
    </row>
    <row r="148" s="2" customFormat="1" ht="142.2" customHeight="1">
      <c r="A148" s="34"/>
      <c r="B148" s="35"/>
      <c r="C148" s="195" t="s">
        <v>255</v>
      </c>
      <c r="D148" s="195" t="s">
        <v>186</v>
      </c>
      <c r="E148" s="196" t="s">
        <v>555</v>
      </c>
      <c r="F148" s="197" t="s">
        <v>556</v>
      </c>
      <c r="G148" s="198" t="s">
        <v>227</v>
      </c>
      <c r="H148" s="199">
        <v>0.13</v>
      </c>
      <c r="I148" s="200"/>
      <c r="J148" s="201">
        <f>ROUND(I148*H148,2)</f>
        <v>0</v>
      </c>
      <c r="K148" s="197" t="s">
        <v>190</v>
      </c>
      <c r="L148" s="40"/>
      <c r="M148" s="202" t="s">
        <v>1</v>
      </c>
      <c r="N148" s="203" t="s">
        <v>43</v>
      </c>
      <c r="O148" s="87"/>
      <c r="P148" s="204">
        <f>O148*H148</f>
        <v>0</v>
      </c>
      <c r="Q148" s="204">
        <v>0</v>
      </c>
      <c r="R148" s="204">
        <f>Q148*H148</f>
        <v>0</v>
      </c>
      <c r="S148" s="204">
        <v>0</v>
      </c>
      <c r="T148" s="205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206" t="s">
        <v>191</v>
      </c>
      <c r="AT148" s="206" t="s">
        <v>186</v>
      </c>
      <c r="AU148" s="206" t="s">
        <v>78</v>
      </c>
      <c r="AY148" s="13" t="s">
        <v>192</v>
      </c>
      <c r="BE148" s="207">
        <f>IF(N148="základní",J148,0)</f>
        <v>0</v>
      </c>
      <c r="BF148" s="207">
        <f>IF(N148="snížená",J148,0)</f>
        <v>0</v>
      </c>
      <c r="BG148" s="207">
        <f>IF(N148="zákl. přenesená",J148,0)</f>
        <v>0</v>
      </c>
      <c r="BH148" s="207">
        <f>IF(N148="sníž. přenesená",J148,0)</f>
        <v>0</v>
      </c>
      <c r="BI148" s="207">
        <f>IF(N148="nulová",J148,0)</f>
        <v>0</v>
      </c>
      <c r="BJ148" s="13" t="s">
        <v>85</v>
      </c>
      <c r="BK148" s="207">
        <f>ROUND(I148*H148,2)</f>
        <v>0</v>
      </c>
      <c r="BL148" s="13" t="s">
        <v>191</v>
      </c>
      <c r="BM148" s="206" t="s">
        <v>867</v>
      </c>
    </row>
    <row r="149" s="2" customFormat="1">
      <c r="A149" s="34"/>
      <c r="B149" s="35"/>
      <c r="C149" s="36"/>
      <c r="D149" s="210" t="s">
        <v>238</v>
      </c>
      <c r="E149" s="36"/>
      <c r="F149" s="220" t="s">
        <v>278</v>
      </c>
      <c r="G149" s="36"/>
      <c r="H149" s="36"/>
      <c r="I149" s="221"/>
      <c r="J149" s="36"/>
      <c r="K149" s="36"/>
      <c r="L149" s="40"/>
      <c r="M149" s="222"/>
      <c r="N149" s="223"/>
      <c r="O149" s="87"/>
      <c r="P149" s="87"/>
      <c r="Q149" s="87"/>
      <c r="R149" s="87"/>
      <c r="S149" s="87"/>
      <c r="T149" s="88"/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T149" s="13" t="s">
        <v>238</v>
      </c>
      <c r="AU149" s="13" t="s">
        <v>78</v>
      </c>
    </row>
    <row r="150" s="2" customFormat="1" ht="66.75" customHeight="1">
      <c r="A150" s="34"/>
      <c r="B150" s="35"/>
      <c r="C150" s="195" t="s">
        <v>8</v>
      </c>
      <c r="D150" s="195" t="s">
        <v>186</v>
      </c>
      <c r="E150" s="196" t="s">
        <v>426</v>
      </c>
      <c r="F150" s="197" t="s">
        <v>427</v>
      </c>
      <c r="G150" s="198" t="s">
        <v>204</v>
      </c>
      <c r="H150" s="199">
        <v>1.8</v>
      </c>
      <c r="I150" s="200"/>
      <c r="J150" s="201">
        <f>ROUND(I150*H150,2)</f>
        <v>0</v>
      </c>
      <c r="K150" s="197" t="s">
        <v>190</v>
      </c>
      <c r="L150" s="40"/>
      <c r="M150" s="202" t="s">
        <v>1</v>
      </c>
      <c r="N150" s="203" t="s">
        <v>43</v>
      </c>
      <c r="O150" s="87"/>
      <c r="P150" s="204">
        <f>O150*H150</f>
        <v>0</v>
      </c>
      <c r="Q150" s="204">
        <v>0</v>
      </c>
      <c r="R150" s="204">
        <f>Q150*H150</f>
        <v>0</v>
      </c>
      <c r="S150" s="204">
        <v>0</v>
      </c>
      <c r="T150" s="205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206" t="s">
        <v>191</v>
      </c>
      <c r="AT150" s="206" t="s">
        <v>186</v>
      </c>
      <c r="AU150" s="206" t="s">
        <v>78</v>
      </c>
      <c r="AY150" s="13" t="s">
        <v>192</v>
      </c>
      <c r="BE150" s="207">
        <f>IF(N150="základní",J150,0)</f>
        <v>0</v>
      </c>
      <c r="BF150" s="207">
        <f>IF(N150="snížená",J150,0)</f>
        <v>0</v>
      </c>
      <c r="BG150" s="207">
        <f>IF(N150="zákl. přenesená",J150,0)</f>
        <v>0</v>
      </c>
      <c r="BH150" s="207">
        <f>IF(N150="sníž. přenesená",J150,0)</f>
        <v>0</v>
      </c>
      <c r="BI150" s="207">
        <f>IF(N150="nulová",J150,0)</f>
        <v>0</v>
      </c>
      <c r="BJ150" s="13" t="s">
        <v>85</v>
      </c>
      <c r="BK150" s="207">
        <f>ROUND(I150*H150,2)</f>
        <v>0</v>
      </c>
      <c r="BL150" s="13" t="s">
        <v>191</v>
      </c>
      <c r="BM150" s="206" t="s">
        <v>868</v>
      </c>
    </row>
    <row r="151" s="10" customFormat="1">
      <c r="A151" s="10"/>
      <c r="B151" s="208"/>
      <c r="C151" s="209"/>
      <c r="D151" s="210" t="s">
        <v>194</v>
      </c>
      <c r="E151" s="211" t="s">
        <v>1</v>
      </c>
      <c r="F151" s="212" t="s">
        <v>869</v>
      </c>
      <c r="G151" s="209"/>
      <c r="H151" s="213">
        <v>1.8</v>
      </c>
      <c r="I151" s="214"/>
      <c r="J151" s="209"/>
      <c r="K151" s="209"/>
      <c r="L151" s="215"/>
      <c r="M151" s="216"/>
      <c r="N151" s="217"/>
      <c r="O151" s="217"/>
      <c r="P151" s="217"/>
      <c r="Q151" s="217"/>
      <c r="R151" s="217"/>
      <c r="S151" s="217"/>
      <c r="T151" s="218"/>
      <c r="U151" s="10"/>
      <c r="V151" s="10"/>
      <c r="W151" s="10"/>
      <c r="X151" s="10"/>
      <c r="Y151" s="10"/>
      <c r="Z151" s="10"/>
      <c r="AA151" s="10"/>
      <c r="AB151" s="10"/>
      <c r="AC151" s="10"/>
      <c r="AD151" s="10"/>
      <c r="AE151" s="10"/>
      <c r="AT151" s="219" t="s">
        <v>194</v>
      </c>
      <c r="AU151" s="219" t="s">
        <v>78</v>
      </c>
      <c r="AV151" s="10" t="s">
        <v>87</v>
      </c>
      <c r="AW151" s="10" t="s">
        <v>34</v>
      </c>
      <c r="AX151" s="10" t="s">
        <v>85</v>
      </c>
      <c r="AY151" s="219" t="s">
        <v>192</v>
      </c>
    </row>
    <row r="152" s="2" customFormat="1" ht="66.75" customHeight="1">
      <c r="A152" s="34"/>
      <c r="B152" s="35"/>
      <c r="C152" s="195" t="s">
        <v>262</v>
      </c>
      <c r="D152" s="195" t="s">
        <v>186</v>
      </c>
      <c r="E152" s="196" t="s">
        <v>441</v>
      </c>
      <c r="F152" s="197" t="s">
        <v>442</v>
      </c>
      <c r="G152" s="198" t="s">
        <v>204</v>
      </c>
      <c r="H152" s="199">
        <v>14.810000000000001</v>
      </c>
      <c r="I152" s="200"/>
      <c r="J152" s="201">
        <f>ROUND(I152*H152,2)</f>
        <v>0</v>
      </c>
      <c r="K152" s="197" t="s">
        <v>190</v>
      </c>
      <c r="L152" s="40"/>
      <c r="M152" s="202" t="s">
        <v>1</v>
      </c>
      <c r="N152" s="203" t="s">
        <v>43</v>
      </c>
      <c r="O152" s="87"/>
      <c r="P152" s="204">
        <f>O152*H152</f>
        <v>0</v>
      </c>
      <c r="Q152" s="204">
        <v>0</v>
      </c>
      <c r="R152" s="204">
        <f>Q152*H152</f>
        <v>0</v>
      </c>
      <c r="S152" s="204">
        <v>0</v>
      </c>
      <c r="T152" s="205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206" t="s">
        <v>191</v>
      </c>
      <c r="AT152" s="206" t="s">
        <v>186</v>
      </c>
      <c r="AU152" s="206" t="s">
        <v>78</v>
      </c>
      <c r="AY152" s="13" t="s">
        <v>192</v>
      </c>
      <c r="BE152" s="207">
        <f>IF(N152="základní",J152,0)</f>
        <v>0</v>
      </c>
      <c r="BF152" s="207">
        <f>IF(N152="snížená",J152,0)</f>
        <v>0</v>
      </c>
      <c r="BG152" s="207">
        <f>IF(N152="zákl. přenesená",J152,0)</f>
        <v>0</v>
      </c>
      <c r="BH152" s="207">
        <f>IF(N152="sníž. přenesená",J152,0)</f>
        <v>0</v>
      </c>
      <c r="BI152" s="207">
        <f>IF(N152="nulová",J152,0)</f>
        <v>0</v>
      </c>
      <c r="BJ152" s="13" t="s">
        <v>85</v>
      </c>
      <c r="BK152" s="207">
        <f>ROUND(I152*H152,2)</f>
        <v>0</v>
      </c>
      <c r="BL152" s="13" t="s">
        <v>191</v>
      </c>
      <c r="BM152" s="206" t="s">
        <v>870</v>
      </c>
    </row>
    <row r="153" s="10" customFormat="1">
      <c r="A153" s="10"/>
      <c r="B153" s="208"/>
      <c r="C153" s="209"/>
      <c r="D153" s="210" t="s">
        <v>194</v>
      </c>
      <c r="E153" s="211" t="s">
        <v>1</v>
      </c>
      <c r="F153" s="212" t="s">
        <v>871</v>
      </c>
      <c r="G153" s="209"/>
      <c r="H153" s="213">
        <v>12.949999999999999</v>
      </c>
      <c r="I153" s="214"/>
      <c r="J153" s="209"/>
      <c r="K153" s="209"/>
      <c r="L153" s="215"/>
      <c r="M153" s="216"/>
      <c r="N153" s="217"/>
      <c r="O153" s="217"/>
      <c r="P153" s="217"/>
      <c r="Q153" s="217"/>
      <c r="R153" s="217"/>
      <c r="S153" s="217"/>
      <c r="T153" s="218"/>
      <c r="U153" s="10"/>
      <c r="V153" s="10"/>
      <c r="W153" s="10"/>
      <c r="X153" s="10"/>
      <c r="Y153" s="10"/>
      <c r="Z153" s="10"/>
      <c r="AA153" s="10"/>
      <c r="AB153" s="10"/>
      <c r="AC153" s="10"/>
      <c r="AD153" s="10"/>
      <c r="AE153" s="10"/>
      <c r="AT153" s="219" t="s">
        <v>194</v>
      </c>
      <c r="AU153" s="219" t="s">
        <v>78</v>
      </c>
      <c r="AV153" s="10" t="s">
        <v>87</v>
      </c>
      <c r="AW153" s="10" t="s">
        <v>34</v>
      </c>
      <c r="AX153" s="10" t="s">
        <v>78</v>
      </c>
      <c r="AY153" s="219" t="s">
        <v>192</v>
      </c>
    </row>
    <row r="154" s="10" customFormat="1">
      <c r="A154" s="10"/>
      <c r="B154" s="208"/>
      <c r="C154" s="209"/>
      <c r="D154" s="210" t="s">
        <v>194</v>
      </c>
      <c r="E154" s="211" t="s">
        <v>1</v>
      </c>
      <c r="F154" s="212" t="s">
        <v>872</v>
      </c>
      <c r="G154" s="209"/>
      <c r="H154" s="213">
        <v>1.8600000000000001</v>
      </c>
      <c r="I154" s="214"/>
      <c r="J154" s="209"/>
      <c r="K154" s="209"/>
      <c r="L154" s="215"/>
      <c r="M154" s="216"/>
      <c r="N154" s="217"/>
      <c r="O154" s="217"/>
      <c r="P154" s="217"/>
      <c r="Q154" s="217"/>
      <c r="R154" s="217"/>
      <c r="S154" s="217"/>
      <c r="T154" s="218"/>
      <c r="U154" s="10"/>
      <c r="V154" s="10"/>
      <c r="W154" s="10"/>
      <c r="X154" s="10"/>
      <c r="Y154" s="10"/>
      <c r="Z154" s="10"/>
      <c r="AA154" s="10"/>
      <c r="AB154" s="10"/>
      <c r="AC154" s="10"/>
      <c r="AD154" s="10"/>
      <c r="AE154" s="10"/>
      <c r="AT154" s="219" t="s">
        <v>194</v>
      </c>
      <c r="AU154" s="219" t="s">
        <v>78</v>
      </c>
      <c r="AV154" s="10" t="s">
        <v>87</v>
      </c>
      <c r="AW154" s="10" t="s">
        <v>34</v>
      </c>
      <c r="AX154" s="10" t="s">
        <v>78</v>
      </c>
      <c r="AY154" s="219" t="s">
        <v>192</v>
      </c>
    </row>
    <row r="155" s="11" customFormat="1">
      <c r="A155" s="11"/>
      <c r="B155" s="242"/>
      <c r="C155" s="243"/>
      <c r="D155" s="210" t="s">
        <v>194</v>
      </c>
      <c r="E155" s="244" t="s">
        <v>1</v>
      </c>
      <c r="F155" s="245" t="s">
        <v>431</v>
      </c>
      <c r="G155" s="243"/>
      <c r="H155" s="246">
        <v>14.809999999999999</v>
      </c>
      <c r="I155" s="247"/>
      <c r="J155" s="243"/>
      <c r="K155" s="243"/>
      <c r="L155" s="248"/>
      <c r="M155" s="249"/>
      <c r="N155" s="250"/>
      <c r="O155" s="250"/>
      <c r="P155" s="250"/>
      <c r="Q155" s="250"/>
      <c r="R155" s="250"/>
      <c r="S155" s="250"/>
      <c r="T155" s="251"/>
      <c r="U155" s="11"/>
      <c r="V155" s="11"/>
      <c r="W155" s="11"/>
      <c r="X155" s="11"/>
      <c r="Y155" s="11"/>
      <c r="Z155" s="11"/>
      <c r="AA155" s="11"/>
      <c r="AB155" s="11"/>
      <c r="AC155" s="11"/>
      <c r="AD155" s="11"/>
      <c r="AE155" s="11"/>
      <c r="AT155" s="252" t="s">
        <v>194</v>
      </c>
      <c r="AU155" s="252" t="s">
        <v>78</v>
      </c>
      <c r="AV155" s="11" t="s">
        <v>191</v>
      </c>
      <c r="AW155" s="11" t="s">
        <v>34</v>
      </c>
      <c r="AX155" s="11" t="s">
        <v>85</v>
      </c>
      <c r="AY155" s="252" t="s">
        <v>192</v>
      </c>
    </row>
    <row r="156" s="2" customFormat="1" ht="66.75" customHeight="1">
      <c r="A156" s="34"/>
      <c r="B156" s="35"/>
      <c r="C156" s="195" t="s">
        <v>266</v>
      </c>
      <c r="D156" s="195" t="s">
        <v>186</v>
      </c>
      <c r="E156" s="196" t="s">
        <v>263</v>
      </c>
      <c r="F156" s="197" t="s">
        <v>264</v>
      </c>
      <c r="G156" s="198" t="s">
        <v>189</v>
      </c>
      <c r="H156" s="199">
        <v>6</v>
      </c>
      <c r="I156" s="200"/>
      <c r="J156" s="201">
        <f>ROUND(I156*H156,2)</f>
        <v>0</v>
      </c>
      <c r="K156" s="197" t="s">
        <v>190</v>
      </c>
      <c r="L156" s="40"/>
      <c r="M156" s="202" t="s">
        <v>1</v>
      </c>
      <c r="N156" s="203" t="s">
        <v>43</v>
      </c>
      <c r="O156" s="87"/>
      <c r="P156" s="204">
        <f>O156*H156</f>
        <v>0</v>
      </c>
      <c r="Q156" s="204">
        <v>0</v>
      </c>
      <c r="R156" s="204">
        <f>Q156*H156</f>
        <v>0</v>
      </c>
      <c r="S156" s="204">
        <v>0</v>
      </c>
      <c r="T156" s="205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206" t="s">
        <v>191</v>
      </c>
      <c r="AT156" s="206" t="s">
        <v>186</v>
      </c>
      <c r="AU156" s="206" t="s">
        <v>78</v>
      </c>
      <c r="AY156" s="13" t="s">
        <v>192</v>
      </c>
      <c r="BE156" s="207">
        <f>IF(N156="základní",J156,0)</f>
        <v>0</v>
      </c>
      <c r="BF156" s="207">
        <f>IF(N156="snížená",J156,0)</f>
        <v>0</v>
      </c>
      <c r="BG156" s="207">
        <f>IF(N156="zákl. přenesená",J156,0)</f>
        <v>0</v>
      </c>
      <c r="BH156" s="207">
        <f>IF(N156="sníž. přenesená",J156,0)</f>
        <v>0</v>
      </c>
      <c r="BI156" s="207">
        <f>IF(N156="nulová",J156,0)</f>
        <v>0</v>
      </c>
      <c r="BJ156" s="13" t="s">
        <v>85</v>
      </c>
      <c r="BK156" s="207">
        <f>ROUND(I156*H156,2)</f>
        <v>0</v>
      </c>
      <c r="BL156" s="13" t="s">
        <v>191</v>
      </c>
      <c r="BM156" s="206" t="s">
        <v>873</v>
      </c>
    </row>
    <row r="157" s="2" customFormat="1" ht="78" customHeight="1">
      <c r="A157" s="34"/>
      <c r="B157" s="35"/>
      <c r="C157" s="195" t="s">
        <v>270</v>
      </c>
      <c r="D157" s="195" t="s">
        <v>186</v>
      </c>
      <c r="E157" s="196" t="s">
        <v>874</v>
      </c>
      <c r="F157" s="197" t="s">
        <v>875</v>
      </c>
      <c r="G157" s="198" t="s">
        <v>204</v>
      </c>
      <c r="H157" s="199">
        <v>4</v>
      </c>
      <c r="I157" s="200"/>
      <c r="J157" s="201">
        <f>ROUND(I157*H157,2)</f>
        <v>0</v>
      </c>
      <c r="K157" s="197" t="s">
        <v>190</v>
      </c>
      <c r="L157" s="40"/>
      <c r="M157" s="202" t="s">
        <v>1</v>
      </c>
      <c r="N157" s="203" t="s">
        <v>43</v>
      </c>
      <c r="O157" s="87"/>
      <c r="P157" s="204">
        <f>O157*H157</f>
        <v>0</v>
      </c>
      <c r="Q157" s="204">
        <v>0</v>
      </c>
      <c r="R157" s="204">
        <f>Q157*H157</f>
        <v>0</v>
      </c>
      <c r="S157" s="204">
        <v>0</v>
      </c>
      <c r="T157" s="205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206" t="s">
        <v>191</v>
      </c>
      <c r="AT157" s="206" t="s">
        <v>186</v>
      </c>
      <c r="AU157" s="206" t="s">
        <v>78</v>
      </c>
      <c r="AY157" s="13" t="s">
        <v>192</v>
      </c>
      <c r="BE157" s="207">
        <f>IF(N157="základní",J157,0)</f>
        <v>0</v>
      </c>
      <c r="BF157" s="207">
        <f>IF(N157="snížená",J157,0)</f>
        <v>0</v>
      </c>
      <c r="BG157" s="207">
        <f>IF(N157="zákl. přenesená",J157,0)</f>
        <v>0</v>
      </c>
      <c r="BH157" s="207">
        <f>IF(N157="sníž. přenesená",J157,0)</f>
        <v>0</v>
      </c>
      <c r="BI157" s="207">
        <f>IF(N157="nulová",J157,0)</f>
        <v>0</v>
      </c>
      <c r="BJ157" s="13" t="s">
        <v>85</v>
      </c>
      <c r="BK157" s="207">
        <f>ROUND(I157*H157,2)</f>
        <v>0</v>
      </c>
      <c r="BL157" s="13" t="s">
        <v>191</v>
      </c>
      <c r="BM157" s="206" t="s">
        <v>876</v>
      </c>
    </row>
    <row r="158" s="10" customFormat="1">
      <c r="A158" s="10"/>
      <c r="B158" s="208"/>
      <c r="C158" s="209"/>
      <c r="D158" s="210" t="s">
        <v>194</v>
      </c>
      <c r="E158" s="211" t="s">
        <v>1</v>
      </c>
      <c r="F158" s="212" t="s">
        <v>877</v>
      </c>
      <c r="G158" s="209"/>
      <c r="H158" s="213">
        <v>4</v>
      </c>
      <c r="I158" s="214"/>
      <c r="J158" s="209"/>
      <c r="K158" s="209"/>
      <c r="L158" s="215"/>
      <c r="M158" s="216"/>
      <c r="N158" s="217"/>
      <c r="O158" s="217"/>
      <c r="P158" s="217"/>
      <c r="Q158" s="217"/>
      <c r="R158" s="217"/>
      <c r="S158" s="217"/>
      <c r="T158" s="218"/>
      <c r="U158" s="10"/>
      <c r="V158" s="10"/>
      <c r="W158" s="10"/>
      <c r="X158" s="10"/>
      <c r="Y158" s="10"/>
      <c r="Z158" s="10"/>
      <c r="AA158" s="10"/>
      <c r="AB158" s="10"/>
      <c r="AC158" s="10"/>
      <c r="AD158" s="10"/>
      <c r="AE158" s="10"/>
      <c r="AT158" s="219" t="s">
        <v>194</v>
      </c>
      <c r="AU158" s="219" t="s">
        <v>78</v>
      </c>
      <c r="AV158" s="10" t="s">
        <v>87</v>
      </c>
      <c r="AW158" s="10" t="s">
        <v>34</v>
      </c>
      <c r="AX158" s="10" t="s">
        <v>78</v>
      </c>
      <c r="AY158" s="219" t="s">
        <v>192</v>
      </c>
    </row>
    <row r="159" s="11" customFormat="1">
      <c r="A159" s="11"/>
      <c r="B159" s="242"/>
      <c r="C159" s="243"/>
      <c r="D159" s="210" t="s">
        <v>194</v>
      </c>
      <c r="E159" s="244" t="s">
        <v>1</v>
      </c>
      <c r="F159" s="245" t="s">
        <v>431</v>
      </c>
      <c r="G159" s="243"/>
      <c r="H159" s="246">
        <v>4</v>
      </c>
      <c r="I159" s="247"/>
      <c r="J159" s="243"/>
      <c r="K159" s="243"/>
      <c r="L159" s="248"/>
      <c r="M159" s="249"/>
      <c r="N159" s="250"/>
      <c r="O159" s="250"/>
      <c r="P159" s="250"/>
      <c r="Q159" s="250"/>
      <c r="R159" s="250"/>
      <c r="S159" s="250"/>
      <c r="T159" s="251"/>
      <c r="U159" s="11"/>
      <c r="V159" s="11"/>
      <c r="W159" s="11"/>
      <c r="X159" s="11"/>
      <c r="Y159" s="11"/>
      <c r="Z159" s="11"/>
      <c r="AA159" s="11"/>
      <c r="AB159" s="11"/>
      <c r="AC159" s="11"/>
      <c r="AD159" s="11"/>
      <c r="AE159" s="11"/>
      <c r="AT159" s="252" t="s">
        <v>194</v>
      </c>
      <c r="AU159" s="252" t="s">
        <v>78</v>
      </c>
      <c r="AV159" s="11" t="s">
        <v>191</v>
      </c>
      <c r="AW159" s="11" t="s">
        <v>34</v>
      </c>
      <c r="AX159" s="11" t="s">
        <v>85</v>
      </c>
      <c r="AY159" s="252" t="s">
        <v>192</v>
      </c>
    </row>
    <row r="160" s="2" customFormat="1" ht="90" customHeight="1">
      <c r="A160" s="34"/>
      <c r="B160" s="35"/>
      <c r="C160" s="195" t="s">
        <v>274</v>
      </c>
      <c r="D160" s="195" t="s">
        <v>186</v>
      </c>
      <c r="E160" s="196" t="s">
        <v>446</v>
      </c>
      <c r="F160" s="197" t="s">
        <v>447</v>
      </c>
      <c r="G160" s="198" t="s">
        <v>189</v>
      </c>
      <c r="H160" s="199">
        <v>12</v>
      </c>
      <c r="I160" s="200"/>
      <c r="J160" s="201">
        <f>ROUND(I160*H160,2)</f>
        <v>0</v>
      </c>
      <c r="K160" s="197" t="s">
        <v>190</v>
      </c>
      <c r="L160" s="40"/>
      <c r="M160" s="202" t="s">
        <v>1</v>
      </c>
      <c r="N160" s="203" t="s">
        <v>43</v>
      </c>
      <c r="O160" s="87"/>
      <c r="P160" s="204">
        <f>O160*H160</f>
        <v>0</v>
      </c>
      <c r="Q160" s="204">
        <v>0</v>
      </c>
      <c r="R160" s="204">
        <f>Q160*H160</f>
        <v>0</v>
      </c>
      <c r="S160" s="204">
        <v>0</v>
      </c>
      <c r="T160" s="205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206" t="s">
        <v>191</v>
      </c>
      <c r="AT160" s="206" t="s">
        <v>186</v>
      </c>
      <c r="AU160" s="206" t="s">
        <v>78</v>
      </c>
      <c r="AY160" s="13" t="s">
        <v>192</v>
      </c>
      <c r="BE160" s="207">
        <f>IF(N160="základní",J160,0)</f>
        <v>0</v>
      </c>
      <c r="BF160" s="207">
        <f>IF(N160="snížená",J160,0)</f>
        <v>0</v>
      </c>
      <c r="BG160" s="207">
        <f>IF(N160="zákl. přenesená",J160,0)</f>
        <v>0</v>
      </c>
      <c r="BH160" s="207">
        <f>IF(N160="sníž. přenesená",J160,0)</f>
        <v>0</v>
      </c>
      <c r="BI160" s="207">
        <f>IF(N160="nulová",J160,0)</f>
        <v>0</v>
      </c>
      <c r="BJ160" s="13" t="s">
        <v>85</v>
      </c>
      <c r="BK160" s="207">
        <f>ROUND(I160*H160,2)</f>
        <v>0</v>
      </c>
      <c r="BL160" s="13" t="s">
        <v>191</v>
      </c>
      <c r="BM160" s="206" t="s">
        <v>878</v>
      </c>
    </row>
    <row r="161" s="2" customFormat="1">
      <c r="A161" s="34"/>
      <c r="B161" s="35"/>
      <c r="C161" s="36"/>
      <c r="D161" s="210" t="s">
        <v>238</v>
      </c>
      <c r="E161" s="36"/>
      <c r="F161" s="220" t="s">
        <v>879</v>
      </c>
      <c r="G161" s="36"/>
      <c r="H161" s="36"/>
      <c r="I161" s="221"/>
      <c r="J161" s="36"/>
      <c r="K161" s="36"/>
      <c r="L161" s="40"/>
      <c r="M161" s="222"/>
      <c r="N161" s="223"/>
      <c r="O161" s="87"/>
      <c r="P161" s="87"/>
      <c r="Q161" s="87"/>
      <c r="R161" s="87"/>
      <c r="S161" s="87"/>
      <c r="T161" s="88"/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T161" s="13" t="s">
        <v>238</v>
      </c>
      <c r="AU161" s="13" t="s">
        <v>78</v>
      </c>
    </row>
    <row r="162" s="10" customFormat="1">
      <c r="A162" s="10"/>
      <c r="B162" s="208"/>
      <c r="C162" s="209"/>
      <c r="D162" s="210" t="s">
        <v>194</v>
      </c>
      <c r="E162" s="211" t="s">
        <v>1</v>
      </c>
      <c r="F162" s="212" t="s">
        <v>880</v>
      </c>
      <c r="G162" s="209"/>
      <c r="H162" s="213">
        <v>12</v>
      </c>
      <c r="I162" s="214"/>
      <c r="J162" s="209"/>
      <c r="K162" s="209"/>
      <c r="L162" s="215"/>
      <c r="M162" s="216"/>
      <c r="N162" s="217"/>
      <c r="O162" s="217"/>
      <c r="P162" s="217"/>
      <c r="Q162" s="217"/>
      <c r="R162" s="217"/>
      <c r="S162" s="217"/>
      <c r="T162" s="218"/>
      <c r="U162" s="10"/>
      <c r="V162" s="10"/>
      <c r="W162" s="10"/>
      <c r="X162" s="10"/>
      <c r="Y162" s="10"/>
      <c r="Z162" s="10"/>
      <c r="AA162" s="10"/>
      <c r="AB162" s="10"/>
      <c r="AC162" s="10"/>
      <c r="AD162" s="10"/>
      <c r="AE162" s="10"/>
      <c r="AT162" s="219" t="s">
        <v>194</v>
      </c>
      <c r="AU162" s="219" t="s">
        <v>78</v>
      </c>
      <c r="AV162" s="10" t="s">
        <v>87</v>
      </c>
      <c r="AW162" s="10" t="s">
        <v>34</v>
      </c>
      <c r="AX162" s="10" t="s">
        <v>85</v>
      </c>
      <c r="AY162" s="219" t="s">
        <v>192</v>
      </c>
    </row>
    <row r="163" s="2" customFormat="1" ht="101.25" customHeight="1">
      <c r="A163" s="34"/>
      <c r="B163" s="35"/>
      <c r="C163" s="195" t="s">
        <v>279</v>
      </c>
      <c r="D163" s="195" t="s">
        <v>186</v>
      </c>
      <c r="E163" s="196" t="s">
        <v>881</v>
      </c>
      <c r="F163" s="197" t="s">
        <v>882</v>
      </c>
      <c r="G163" s="198" t="s">
        <v>189</v>
      </c>
      <c r="H163" s="199">
        <v>2</v>
      </c>
      <c r="I163" s="200"/>
      <c r="J163" s="201">
        <f>ROUND(I163*H163,2)</f>
        <v>0</v>
      </c>
      <c r="K163" s="197" t="s">
        <v>190</v>
      </c>
      <c r="L163" s="40"/>
      <c r="M163" s="202" t="s">
        <v>1</v>
      </c>
      <c r="N163" s="203" t="s">
        <v>43</v>
      </c>
      <c r="O163" s="87"/>
      <c r="P163" s="204">
        <f>O163*H163</f>
        <v>0</v>
      </c>
      <c r="Q163" s="204">
        <v>0</v>
      </c>
      <c r="R163" s="204">
        <f>Q163*H163</f>
        <v>0</v>
      </c>
      <c r="S163" s="204">
        <v>0</v>
      </c>
      <c r="T163" s="205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206" t="s">
        <v>191</v>
      </c>
      <c r="AT163" s="206" t="s">
        <v>186</v>
      </c>
      <c r="AU163" s="206" t="s">
        <v>78</v>
      </c>
      <c r="AY163" s="13" t="s">
        <v>192</v>
      </c>
      <c r="BE163" s="207">
        <f>IF(N163="základní",J163,0)</f>
        <v>0</v>
      </c>
      <c r="BF163" s="207">
        <f>IF(N163="snížená",J163,0)</f>
        <v>0</v>
      </c>
      <c r="BG163" s="207">
        <f>IF(N163="zákl. přenesená",J163,0)</f>
        <v>0</v>
      </c>
      <c r="BH163" s="207">
        <f>IF(N163="sníž. přenesená",J163,0)</f>
        <v>0</v>
      </c>
      <c r="BI163" s="207">
        <f>IF(N163="nulová",J163,0)</f>
        <v>0</v>
      </c>
      <c r="BJ163" s="13" t="s">
        <v>85</v>
      </c>
      <c r="BK163" s="207">
        <f>ROUND(I163*H163,2)</f>
        <v>0</v>
      </c>
      <c r="BL163" s="13" t="s">
        <v>191</v>
      </c>
      <c r="BM163" s="206" t="s">
        <v>883</v>
      </c>
    </row>
    <row r="164" s="10" customFormat="1">
      <c r="A164" s="10"/>
      <c r="B164" s="208"/>
      <c r="C164" s="209"/>
      <c r="D164" s="210" t="s">
        <v>194</v>
      </c>
      <c r="E164" s="211" t="s">
        <v>1</v>
      </c>
      <c r="F164" s="212" t="s">
        <v>884</v>
      </c>
      <c r="G164" s="209"/>
      <c r="H164" s="213">
        <v>2</v>
      </c>
      <c r="I164" s="214"/>
      <c r="J164" s="209"/>
      <c r="K164" s="209"/>
      <c r="L164" s="215"/>
      <c r="M164" s="216"/>
      <c r="N164" s="217"/>
      <c r="O164" s="217"/>
      <c r="P164" s="217"/>
      <c r="Q164" s="217"/>
      <c r="R164" s="217"/>
      <c r="S164" s="217"/>
      <c r="T164" s="218"/>
      <c r="U164" s="10"/>
      <c r="V164" s="10"/>
      <c r="W164" s="10"/>
      <c r="X164" s="10"/>
      <c r="Y164" s="10"/>
      <c r="Z164" s="10"/>
      <c r="AA164" s="10"/>
      <c r="AB164" s="10"/>
      <c r="AC164" s="10"/>
      <c r="AD164" s="10"/>
      <c r="AE164" s="10"/>
      <c r="AT164" s="219" t="s">
        <v>194</v>
      </c>
      <c r="AU164" s="219" t="s">
        <v>78</v>
      </c>
      <c r="AV164" s="10" t="s">
        <v>87</v>
      </c>
      <c r="AW164" s="10" t="s">
        <v>34</v>
      </c>
      <c r="AX164" s="10" t="s">
        <v>85</v>
      </c>
      <c r="AY164" s="219" t="s">
        <v>192</v>
      </c>
    </row>
    <row r="165" s="2" customFormat="1" ht="90" customHeight="1">
      <c r="A165" s="34"/>
      <c r="B165" s="35"/>
      <c r="C165" s="195" t="s">
        <v>7</v>
      </c>
      <c r="D165" s="195" t="s">
        <v>186</v>
      </c>
      <c r="E165" s="196" t="s">
        <v>765</v>
      </c>
      <c r="F165" s="197" t="s">
        <v>766</v>
      </c>
      <c r="G165" s="198" t="s">
        <v>189</v>
      </c>
      <c r="H165" s="199">
        <v>37</v>
      </c>
      <c r="I165" s="200"/>
      <c r="J165" s="201">
        <f>ROUND(I165*H165,2)</f>
        <v>0</v>
      </c>
      <c r="K165" s="197" t="s">
        <v>190</v>
      </c>
      <c r="L165" s="40"/>
      <c r="M165" s="202" t="s">
        <v>1</v>
      </c>
      <c r="N165" s="203" t="s">
        <v>43</v>
      </c>
      <c r="O165" s="87"/>
      <c r="P165" s="204">
        <f>O165*H165</f>
        <v>0</v>
      </c>
      <c r="Q165" s="204">
        <v>0</v>
      </c>
      <c r="R165" s="204">
        <f>Q165*H165</f>
        <v>0</v>
      </c>
      <c r="S165" s="204">
        <v>0</v>
      </c>
      <c r="T165" s="205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206" t="s">
        <v>191</v>
      </c>
      <c r="AT165" s="206" t="s">
        <v>186</v>
      </c>
      <c r="AU165" s="206" t="s">
        <v>78</v>
      </c>
      <c r="AY165" s="13" t="s">
        <v>192</v>
      </c>
      <c r="BE165" s="207">
        <f>IF(N165="základní",J165,0)</f>
        <v>0</v>
      </c>
      <c r="BF165" s="207">
        <f>IF(N165="snížená",J165,0)</f>
        <v>0</v>
      </c>
      <c r="BG165" s="207">
        <f>IF(N165="zákl. přenesená",J165,0)</f>
        <v>0</v>
      </c>
      <c r="BH165" s="207">
        <f>IF(N165="sníž. přenesená",J165,0)</f>
        <v>0</v>
      </c>
      <c r="BI165" s="207">
        <f>IF(N165="nulová",J165,0)</f>
        <v>0</v>
      </c>
      <c r="BJ165" s="13" t="s">
        <v>85</v>
      </c>
      <c r="BK165" s="207">
        <f>ROUND(I165*H165,2)</f>
        <v>0</v>
      </c>
      <c r="BL165" s="13" t="s">
        <v>191</v>
      </c>
      <c r="BM165" s="206" t="s">
        <v>885</v>
      </c>
    </row>
    <row r="166" s="10" customFormat="1">
      <c r="A166" s="10"/>
      <c r="B166" s="208"/>
      <c r="C166" s="209"/>
      <c r="D166" s="210" t="s">
        <v>194</v>
      </c>
      <c r="E166" s="211" t="s">
        <v>1</v>
      </c>
      <c r="F166" s="212" t="s">
        <v>886</v>
      </c>
      <c r="G166" s="209"/>
      <c r="H166" s="213">
        <v>37</v>
      </c>
      <c r="I166" s="214"/>
      <c r="J166" s="209"/>
      <c r="K166" s="209"/>
      <c r="L166" s="215"/>
      <c r="M166" s="216"/>
      <c r="N166" s="217"/>
      <c r="O166" s="217"/>
      <c r="P166" s="217"/>
      <c r="Q166" s="217"/>
      <c r="R166" s="217"/>
      <c r="S166" s="217"/>
      <c r="T166" s="218"/>
      <c r="U166" s="10"/>
      <c r="V166" s="10"/>
      <c r="W166" s="10"/>
      <c r="X166" s="10"/>
      <c r="Y166" s="10"/>
      <c r="Z166" s="10"/>
      <c r="AA166" s="10"/>
      <c r="AB166" s="10"/>
      <c r="AC166" s="10"/>
      <c r="AD166" s="10"/>
      <c r="AE166" s="10"/>
      <c r="AT166" s="219" t="s">
        <v>194</v>
      </c>
      <c r="AU166" s="219" t="s">
        <v>78</v>
      </c>
      <c r="AV166" s="10" t="s">
        <v>87</v>
      </c>
      <c r="AW166" s="10" t="s">
        <v>34</v>
      </c>
      <c r="AX166" s="10" t="s">
        <v>85</v>
      </c>
      <c r="AY166" s="219" t="s">
        <v>192</v>
      </c>
    </row>
    <row r="167" s="2" customFormat="1" ht="55.5" customHeight="1">
      <c r="A167" s="34"/>
      <c r="B167" s="35"/>
      <c r="C167" s="195" t="s">
        <v>290</v>
      </c>
      <c r="D167" s="195" t="s">
        <v>186</v>
      </c>
      <c r="E167" s="196" t="s">
        <v>887</v>
      </c>
      <c r="F167" s="197" t="s">
        <v>888</v>
      </c>
      <c r="G167" s="198" t="s">
        <v>198</v>
      </c>
      <c r="H167" s="199">
        <v>92.5</v>
      </c>
      <c r="I167" s="200"/>
      <c r="J167" s="201">
        <f>ROUND(I167*H167,2)</f>
        <v>0</v>
      </c>
      <c r="K167" s="197" t="s">
        <v>190</v>
      </c>
      <c r="L167" s="40"/>
      <c r="M167" s="202" t="s">
        <v>1</v>
      </c>
      <c r="N167" s="203" t="s">
        <v>43</v>
      </c>
      <c r="O167" s="87"/>
      <c r="P167" s="204">
        <f>O167*H167</f>
        <v>0</v>
      </c>
      <c r="Q167" s="204">
        <v>0</v>
      </c>
      <c r="R167" s="204">
        <f>Q167*H167</f>
        <v>0</v>
      </c>
      <c r="S167" s="204">
        <v>0</v>
      </c>
      <c r="T167" s="205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206" t="s">
        <v>191</v>
      </c>
      <c r="AT167" s="206" t="s">
        <v>186</v>
      </c>
      <c r="AU167" s="206" t="s">
        <v>78</v>
      </c>
      <c r="AY167" s="13" t="s">
        <v>192</v>
      </c>
      <c r="BE167" s="207">
        <f>IF(N167="základní",J167,0)</f>
        <v>0</v>
      </c>
      <c r="BF167" s="207">
        <f>IF(N167="snížená",J167,0)</f>
        <v>0</v>
      </c>
      <c r="BG167" s="207">
        <f>IF(N167="zákl. přenesená",J167,0)</f>
        <v>0</v>
      </c>
      <c r="BH167" s="207">
        <f>IF(N167="sníž. přenesená",J167,0)</f>
        <v>0</v>
      </c>
      <c r="BI167" s="207">
        <f>IF(N167="nulová",J167,0)</f>
        <v>0</v>
      </c>
      <c r="BJ167" s="13" t="s">
        <v>85</v>
      </c>
      <c r="BK167" s="207">
        <f>ROUND(I167*H167,2)</f>
        <v>0</v>
      </c>
      <c r="BL167" s="13" t="s">
        <v>191</v>
      </c>
      <c r="BM167" s="206" t="s">
        <v>889</v>
      </c>
    </row>
    <row r="168" s="2" customFormat="1">
      <c r="A168" s="34"/>
      <c r="B168" s="35"/>
      <c r="C168" s="36"/>
      <c r="D168" s="210" t="s">
        <v>238</v>
      </c>
      <c r="E168" s="36"/>
      <c r="F168" s="220" t="s">
        <v>890</v>
      </c>
      <c r="G168" s="36"/>
      <c r="H168" s="36"/>
      <c r="I168" s="221"/>
      <c r="J168" s="36"/>
      <c r="K168" s="36"/>
      <c r="L168" s="40"/>
      <c r="M168" s="222"/>
      <c r="N168" s="223"/>
      <c r="O168" s="87"/>
      <c r="P168" s="87"/>
      <c r="Q168" s="87"/>
      <c r="R168" s="87"/>
      <c r="S168" s="87"/>
      <c r="T168" s="88"/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T168" s="13" t="s">
        <v>238</v>
      </c>
      <c r="AU168" s="13" t="s">
        <v>78</v>
      </c>
    </row>
    <row r="169" s="10" customFormat="1">
      <c r="A169" s="10"/>
      <c r="B169" s="208"/>
      <c r="C169" s="209"/>
      <c r="D169" s="210" t="s">
        <v>194</v>
      </c>
      <c r="E169" s="211" t="s">
        <v>1</v>
      </c>
      <c r="F169" s="212" t="s">
        <v>891</v>
      </c>
      <c r="G169" s="209"/>
      <c r="H169" s="213">
        <v>92.5</v>
      </c>
      <c r="I169" s="214"/>
      <c r="J169" s="209"/>
      <c r="K169" s="209"/>
      <c r="L169" s="215"/>
      <c r="M169" s="216"/>
      <c r="N169" s="217"/>
      <c r="O169" s="217"/>
      <c r="P169" s="217"/>
      <c r="Q169" s="217"/>
      <c r="R169" s="217"/>
      <c r="S169" s="217"/>
      <c r="T169" s="218"/>
      <c r="U169" s="10"/>
      <c r="V169" s="10"/>
      <c r="W169" s="10"/>
      <c r="X169" s="10"/>
      <c r="Y169" s="10"/>
      <c r="Z169" s="10"/>
      <c r="AA169" s="10"/>
      <c r="AB169" s="10"/>
      <c r="AC169" s="10"/>
      <c r="AD169" s="10"/>
      <c r="AE169" s="10"/>
      <c r="AT169" s="219" t="s">
        <v>194</v>
      </c>
      <c r="AU169" s="219" t="s">
        <v>78</v>
      </c>
      <c r="AV169" s="10" t="s">
        <v>87</v>
      </c>
      <c r="AW169" s="10" t="s">
        <v>34</v>
      </c>
      <c r="AX169" s="10" t="s">
        <v>85</v>
      </c>
      <c r="AY169" s="219" t="s">
        <v>192</v>
      </c>
    </row>
    <row r="170" s="2" customFormat="1" ht="90" customHeight="1">
      <c r="A170" s="34"/>
      <c r="B170" s="35"/>
      <c r="C170" s="195" t="s">
        <v>295</v>
      </c>
      <c r="D170" s="195" t="s">
        <v>186</v>
      </c>
      <c r="E170" s="196" t="s">
        <v>291</v>
      </c>
      <c r="F170" s="197" t="s">
        <v>292</v>
      </c>
      <c r="G170" s="198" t="s">
        <v>287</v>
      </c>
      <c r="H170" s="199">
        <v>6.5</v>
      </c>
      <c r="I170" s="200"/>
      <c r="J170" s="201">
        <f>ROUND(I170*H170,2)</f>
        <v>0</v>
      </c>
      <c r="K170" s="197" t="s">
        <v>190</v>
      </c>
      <c r="L170" s="40"/>
      <c r="M170" s="202" t="s">
        <v>1</v>
      </c>
      <c r="N170" s="203" t="s">
        <v>43</v>
      </c>
      <c r="O170" s="87"/>
      <c r="P170" s="204">
        <f>O170*H170</f>
        <v>0</v>
      </c>
      <c r="Q170" s="204">
        <v>0</v>
      </c>
      <c r="R170" s="204">
        <f>Q170*H170</f>
        <v>0</v>
      </c>
      <c r="S170" s="204">
        <v>0</v>
      </c>
      <c r="T170" s="205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206" t="s">
        <v>288</v>
      </c>
      <c r="AT170" s="206" t="s">
        <v>186</v>
      </c>
      <c r="AU170" s="206" t="s">
        <v>78</v>
      </c>
      <c r="AY170" s="13" t="s">
        <v>192</v>
      </c>
      <c r="BE170" s="207">
        <f>IF(N170="základní",J170,0)</f>
        <v>0</v>
      </c>
      <c r="BF170" s="207">
        <f>IF(N170="snížená",J170,0)</f>
        <v>0</v>
      </c>
      <c r="BG170" s="207">
        <f>IF(N170="zákl. přenesená",J170,0)</f>
        <v>0</v>
      </c>
      <c r="BH170" s="207">
        <f>IF(N170="sníž. přenesená",J170,0)</f>
        <v>0</v>
      </c>
      <c r="BI170" s="207">
        <f>IF(N170="nulová",J170,0)</f>
        <v>0</v>
      </c>
      <c r="BJ170" s="13" t="s">
        <v>85</v>
      </c>
      <c r="BK170" s="207">
        <f>ROUND(I170*H170,2)</f>
        <v>0</v>
      </c>
      <c r="BL170" s="13" t="s">
        <v>288</v>
      </c>
      <c r="BM170" s="206" t="s">
        <v>892</v>
      </c>
    </row>
    <row r="171" s="10" customFormat="1">
      <c r="A171" s="10"/>
      <c r="B171" s="208"/>
      <c r="C171" s="209"/>
      <c r="D171" s="210" t="s">
        <v>194</v>
      </c>
      <c r="E171" s="211" t="s">
        <v>1</v>
      </c>
      <c r="F171" s="212" t="s">
        <v>893</v>
      </c>
      <c r="G171" s="209"/>
      <c r="H171" s="213">
        <v>6.5</v>
      </c>
      <c r="I171" s="214"/>
      <c r="J171" s="209"/>
      <c r="K171" s="209"/>
      <c r="L171" s="215"/>
      <c r="M171" s="216"/>
      <c r="N171" s="217"/>
      <c r="O171" s="217"/>
      <c r="P171" s="217"/>
      <c r="Q171" s="217"/>
      <c r="R171" s="217"/>
      <c r="S171" s="217"/>
      <c r="T171" s="218"/>
      <c r="U171" s="10"/>
      <c r="V171" s="10"/>
      <c r="W171" s="10"/>
      <c r="X171" s="10"/>
      <c r="Y171" s="10"/>
      <c r="Z171" s="10"/>
      <c r="AA171" s="10"/>
      <c r="AB171" s="10"/>
      <c r="AC171" s="10"/>
      <c r="AD171" s="10"/>
      <c r="AE171" s="10"/>
      <c r="AT171" s="219" t="s">
        <v>194</v>
      </c>
      <c r="AU171" s="219" t="s">
        <v>78</v>
      </c>
      <c r="AV171" s="10" t="s">
        <v>87</v>
      </c>
      <c r="AW171" s="10" t="s">
        <v>34</v>
      </c>
      <c r="AX171" s="10" t="s">
        <v>85</v>
      </c>
      <c r="AY171" s="219" t="s">
        <v>192</v>
      </c>
    </row>
    <row r="172" s="2" customFormat="1" ht="90" customHeight="1">
      <c r="A172" s="34"/>
      <c r="B172" s="35"/>
      <c r="C172" s="195" t="s">
        <v>300</v>
      </c>
      <c r="D172" s="195" t="s">
        <v>186</v>
      </c>
      <c r="E172" s="196" t="s">
        <v>296</v>
      </c>
      <c r="F172" s="197" t="s">
        <v>297</v>
      </c>
      <c r="G172" s="198" t="s">
        <v>287</v>
      </c>
      <c r="H172" s="199">
        <v>15.816000000000001</v>
      </c>
      <c r="I172" s="200"/>
      <c r="J172" s="201">
        <f>ROUND(I172*H172,2)</f>
        <v>0</v>
      </c>
      <c r="K172" s="197" t="s">
        <v>190</v>
      </c>
      <c r="L172" s="40"/>
      <c r="M172" s="202" t="s">
        <v>1</v>
      </c>
      <c r="N172" s="203" t="s">
        <v>43</v>
      </c>
      <c r="O172" s="87"/>
      <c r="P172" s="204">
        <f>O172*H172</f>
        <v>0</v>
      </c>
      <c r="Q172" s="204">
        <v>0</v>
      </c>
      <c r="R172" s="204">
        <f>Q172*H172</f>
        <v>0</v>
      </c>
      <c r="S172" s="204">
        <v>0</v>
      </c>
      <c r="T172" s="205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206" t="s">
        <v>288</v>
      </c>
      <c r="AT172" s="206" t="s">
        <v>186</v>
      </c>
      <c r="AU172" s="206" t="s">
        <v>78</v>
      </c>
      <c r="AY172" s="13" t="s">
        <v>192</v>
      </c>
      <c r="BE172" s="207">
        <f>IF(N172="základní",J172,0)</f>
        <v>0</v>
      </c>
      <c r="BF172" s="207">
        <f>IF(N172="snížená",J172,0)</f>
        <v>0</v>
      </c>
      <c r="BG172" s="207">
        <f>IF(N172="zákl. přenesená",J172,0)</f>
        <v>0</v>
      </c>
      <c r="BH172" s="207">
        <f>IF(N172="sníž. přenesená",J172,0)</f>
        <v>0</v>
      </c>
      <c r="BI172" s="207">
        <f>IF(N172="nulová",J172,0)</f>
        <v>0</v>
      </c>
      <c r="BJ172" s="13" t="s">
        <v>85</v>
      </c>
      <c r="BK172" s="207">
        <f>ROUND(I172*H172,2)</f>
        <v>0</v>
      </c>
      <c r="BL172" s="13" t="s">
        <v>288</v>
      </c>
      <c r="BM172" s="206" t="s">
        <v>894</v>
      </c>
    </row>
    <row r="173" s="10" customFormat="1">
      <c r="A173" s="10"/>
      <c r="B173" s="208"/>
      <c r="C173" s="209"/>
      <c r="D173" s="210" t="s">
        <v>194</v>
      </c>
      <c r="E173" s="211" t="s">
        <v>1</v>
      </c>
      <c r="F173" s="212" t="s">
        <v>895</v>
      </c>
      <c r="G173" s="209"/>
      <c r="H173" s="213">
        <v>15.816000000000001</v>
      </c>
      <c r="I173" s="214"/>
      <c r="J173" s="209"/>
      <c r="K173" s="209"/>
      <c r="L173" s="215"/>
      <c r="M173" s="216"/>
      <c r="N173" s="217"/>
      <c r="O173" s="217"/>
      <c r="P173" s="217"/>
      <c r="Q173" s="217"/>
      <c r="R173" s="217"/>
      <c r="S173" s="217"/>
      <c r="T173" s="218"/>
      <c r="U173" s="10"/>
      <c r="V173" s="10"/>
      <c r="W173" s="10"/>
      <c r="X173" s="10"/>
      <c r="Y173" s="10"/>
      <c r="Z173" s="10"/>
      <c r="AA173" s="10"/>
      <c r="AB173" s="10"/>
      <c r="AC173" s="10"/>
      <c r="AD173" s="10"/>
      <c r="AE173" s="10"/>
      <c r="AT173" s="219" t="s">
        <v>194</v>
      </c>
      <c r="AU173" s="219" t="s">
        <v>78</v>
      </c>
      <c r="AV173" s="10" t="s">
        <v>87</v>
      </c>
      <c r="AW173" s="10" t="s">
        <v>34</v>
      </c>
      <c r="AX173" s="10" t="s">
        <v>85</v>
      </c>
      <c r="AY173" s="219" t="s">
        <v>192</v>
      </c>
    </row>
    <row r="174" s="2" customFormat="1" ht="16.5" customHeight="1">
      <c r="A174" s="34"/>
      <c r="B174" s="35"/>
      <c r="C174" s="224" t="s">
        <v>306</v>
      </c>
      <c r="D174" s="224" t="s">
        <v>301</v>
      </c>
      <c r="E174" s="225" t="s">
        <v>498</v>
      </c>
      <c r="F174" s="226" t="s">
        <v>499</v>
      </c>
      <c r="G174" s="227" t="s">
        <v>218</v>
      </c>
      <c r="H174" s="228">
        <v>4</v>
      </c>
      <c r="I174" s="229"/>
      <c r="J174" s="230">
        <f>ROUND(I174*H174,2)</f>
        <v>0</v>
      </c>
      <c r="K174" s="226" t="s">
        <v>190</v>
      </c>
      <c r="L174" s="231"/>
      <c r="M174" s="232" t="s">
        <v>1</v>
      </c>
      <c r="N174" s="233" t="s">
        <v>43</v>
      </c>
      <c r="O174" s="87"/>
      <c r="P174" s="204">
        <f>O174*H174</f>
        <v>0</v>
      </c>
      <c r="Q174" s="204">
        <v>0.90200000000000002</v>
      </c>
      <c r="R174" s="204">
        <f>Q174*H174</f>
        <v>3.6080000000000001</v>
      </c>
      <c r="S174" s="204">
        <v>0</v>
      </c>
      <c r="T174" s="205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206" t="s">
        <v>224</v>
      </c>
      <c r="AT174" s="206" t="s">
        <v>301</v>
      </c>
      <c r="AU174" s="206" t="s">
        <v>78</v>
      </c>
      <c r="AY174" s="13" t="s">
        <v>192</v>
      </c>
      <c r="BE174" s="207">
        <f>IF(N174="základní",J174,0)</f>
        <v>0</v>
      </c>
      <c r="BF174" s="207">
        <f>IF(N174="snížená",J174,0)</f>
        <v>0</v>
      </c>
      <c r="BG174" s="207">
        <f>IF(N174="zákl. přenesená",J174,0)</f>
        <v>0</v>
      </c>
      <c r="BH174" s="207">
        <f>IF(N174="sníž. přenesená",J174,0)</f>
        <v>0</v>
      </c>
      <c r="BI174" s="207">
        <f>IF(N174="nulová",J174,0)</f>
        <v>0</v>
      </c>
      <c r="BJ174" s="13" t="s">
        <v>85</v>
      </c>
      <c r="BK174" s="207">
        <f>ROUND(I174*H174,2)</f>
        <v>0</v>
      </c>
      <c r="BL174" s="13" t="s">
        <v>191</v>
      </c>
      <c r="BM174" s="206" t="s">
        <v>896</v>
      </c>
    </row>
    <row r="175" s="2" customFormat="1" ht="16.5" customHeight="1">
      <c r="A175" s="34"/>
      <c r="B175" s="35"/>
      <c r="C175" s="224" t="s">
        <v>311</v>
      </c>
      <c r="D175" s="224" t="s">
        <v>301</v>
      </c>
      <c r="E175" s="225" t="s">
        <v>502</v>
      </c>
      <c r="F175" s="226" t="s">
        <v>503</v>
      </c>
      <c r="G175" s="227" t="s">
        <v>218</v>
      </c>
      <c r="H175" s="228">
        <v>4</v>
      </c>
      <c r="I175" s="229"/>
      <c r="J175" s="230">
        <f>ROUND(I175*H175,2)</f>
        <v>0</v>
      </c>
      <c r="K175" s="226" t="s">
        <v>190</v>
      </c>
      <c r="L175" s="231"/>
      <c r="M175" s="232" t="s">
        <v>1</v>
      </c>
      <c r="N175" s="233" t="s">
        <v>43</v>
      </c>
      <c r="O175" s="87"/>
      <c r="P175" s="204">
        <f>O175*H175</f>
        <v>0</v>
      </c>
      <c r="Q175" s="204">
        <v>0.90200000000000002</v>
      </c>
      <c r="R175" s="204">
        <f>Q175*H175</f>
        <v>3.6080000000000001</v>
      </c>
      <c r="S175" s="204">
        <v>0</v>
      </c>
      <c r="T175" s="205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206" t="s">
        <v>224</v>
      </c>
      <c r="AT175" s="206" t="s">
        <v>301</v>
      </c>
      <c r="AU175" s="206" t="s">
        <v>78</v>
      </c>
      <c r="AY175" s="13" t="s">
        <v>192</v>
      </c>
      <c r="BE175" s="207">
        <f>IF(N175="základní",J175,0)</f>
        <v>0</v>
      </c>
      <c r="BF175" s="207">
        <f>IF(N175="snížená",J175,0)</f>
        <v>0</v>
      </c>
      <c r="BG175" s="207">
        <f>IF(N175="zákl. přenesená",J175,0)</f>
        <v>0</v>
      </c>
      <c r="BH175" s="207">
        <f>IF(N175="sníž. přenesená",J175,0)</f>
        <v>0</v>
      </c>
      <c r="BI175" s="207">
        <f>IF(N175="nulová",J175,0)</f>
        <v>0</v>
      </c>
      <c r="BJ175" s="13" t="s">
        <v>85</v>
      </c>
      <c r="BK175" s="207">
        <f>ROUND(I175*H175,2)</f>
        <v>0</v>
      </c>
      <c r="BL175" s="13" t="s">
        <v>191</v>
      </c>
      <c r="BM175" s="206" t="s">
        <v>897</v>
      </c>
    </row>
    <row r="176" s="2" customFormat="1" ht="16.5" customHeight="1">
      <c r="A176" s="34"/>
      <c r="B176" s="35"/>
      <c r="C176" s="224" t="s">
        <v>316</v>
      </c>
      <c r="D176" s="224" t="s">
        <v>301</v>
      </c>
      <c r="E176" s="225" t="s">
        <v>484</v>
      </c>
      <c r="F176" s="226" t="s">
        <v>485</v>
      </c>
      <c r="G176" s="227" t="s">
        <v>218</v>
      </c>
      <c r="H176" s="228">
        <v>2</v>
      </c>
      <c r="I176" s="229"/>
      <c r="J176" s="230">
        <f>ROUND(I176*H176,2)</f>
        <v>0</v>
      </c>
      <c r="K176" s="226" t="s">
        <v>190</v>
      </c>
      <c r="L176" s="231"/>
      <c r="M176" s="232" t="s">
        <v>1</v>
      </c>
      <c r="N176" s="233" t="s">
        <v>43</v>
      </c>
      <c r="O176" s="87"/>
      <c r="P176" s="204">
        <f>O176*H176</f>
        <v>0</v>
      </c>
      <c r="Q176" s="204">
        <v>0</v>
      </c>
      <c r="R176" s="204">
        <f>Q176*H176</f>
        <v>0</v>
      </c>
      <c r="S176" s="204">
        <v>0</v>
      </c>
      <c r="T176" s="205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206" t="s">
        <v>224</v>
      </c>
      <c r="AT176" s="206" t="s">
        <v>301</v>
      </c>
      <c r="AU176" s="206" t="s">
        <v>78</v>
      </c>
      <c r="AY176" s="13" t="s">
        <v>192</v>
      </c>
      <c r="BE176" s="207">
        <f>IF(N176="základní",J176,0)</f>
        <v>0</v>
      </c>
      <c r="BF176" s="207">
        <f>IF(N176="snížená",J176,0)</f>
        <v>0</v>
      </c>
      <c r="BG176" s="207">
        <f>IF(N176="zákl. přenesená",J176,0)</f>
        <v>0</v>
      </c>
      <c r="BH176" s="207">
        <f>IF(N176="sníž. přenesená",J176,0)</f>
        <v>0</v>
      </c>
      <c r="BI176" s="207">
        <f>IF(N176="nulová",J176,0)</f>
        <v>0</v>
      </c>
      <c r="BJ176" s="13" t="s">
        <v>85</v>
      </c>
      <c r="BK176" s="207">
        <f>ROUND(I176*H176,2)</f>
        <v>0</v>
      </c>
      <c r="BL176" s="13" t="s">
        <v>191</v>
      </c>
      <c r="BM176" s="206" t="s">
        <v>898</v>
      </c>
    </row>
    <row r="177" s="2" customFormat="1" ht="24.15" customHeight="1">
      <c r="A177" s="34"/>
      <c r="B177" s="35"/>
      <c r="C177" s="224" t="s">
        <v>321</v>
      </c>
      <c r="D177" s="224" t="s">
        <v>301</v>
      </c>
      <c r="E177" s="225" t="s">
        <v>481</v>
      </c>
      <c r="F177" s="226" t="s">
        <v>482</v>
      </c>
      <c r="G177" s="227" t="s">
        <v>189</v>
      </c>
      <c r="H177" s="228">
        <v>6</v>
      </c>
      <c r="I177" s="229"/>
      <c r="J177" s="230">
        <f>ROUND(I177*H177,2)</f>
        <v>0</v>
      </c>
      <c r="K177" s="226" t="s">
        <v>190</v>
      </c>
      <c r="L177" s="231"/>
      <c r="M177" s="232" t="s">
        <v>1</v>
      </c>
      <c r="N177" s="233" t="s">
        <v>43</v>
      </c>
      <c r="O177" s="87"/>
      <c r="P177" s="204">
        <f>O177*H177</f>
        <v>0</v>
      </c>
      <c r="Q177" s="204">
        <v>1.5860000000000001</v>
      </c>
      <c r="R177" s="204">
        <f>Q177*H177</f>
        <v>9.516</v>
      </c>
      <c r="S177" s="204">
        <v>0</v>
      </c>
      <c r="T177" s="205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206" t="s">
        <v>224</v>
      </c>
      <c r="AT177" s="206" t="s">
        <v>301</v>
      </c>
      <c r="AU177" s="206" t="s">
        <v>78</v>
      </c>
      <c r="AY177" s="13" t="s">
        <v>192</v>
      </c>
      <c r="BE177" s="207">
        <f>IF(N177="základní",J177,0)</f>
        <v>0</v>
      </c>
      <c r="BF177" s="207">
        <f>IF(N177="snížená",J177,0)</f>
        <v>0</v>
      </c>
      <c r="BG177" s="207">
        <f>IF(N177="zákl. přenesená",J177,0)</f>
        <v>0</v>
      </c>
      <c r="BH177" s="207">
        <f>IF(N177="sníž. přenesená",J177,0)</f>
        <v>0</v>
      </c>
      <c r="BI177" s="207">
        <f>IF(N177="nulová",J177,0)</f>
        <v>0</v>
      </c>
      <c r="BJ177" s="13" t="s">
        <v>85</v>
      </c>
      <c r="BK177" s="207">
        <f>ROUND(I177*H177,2)</f>
        <v>0</v>
      </c>
      <c r="BL177" s="13" t="s">
        <v>191</v>
      </c>
      <c r="BM177" s="206" t="s">
        <v>899</v>
      </c>
    </row>
    <row r="178" s="2" customFormat="1" ht="21.75" customHeight="1">
      <c r="A178" s="34"/>
      <c r="B178" s="35"/>
      <c r="C178" s="224" t="s">
        <v>325</v>
      </c>
      <c r="D178" s="224" t="s">
        <v>301</v>
      </c>
      <c r="E178" s="225" t="s">
        <v>334</v>
      </c>
      <c r="F178" s="226" t="s">
        <v>335</v>
      </c>
      <c r="G178" s="227" t="s">
        <v>218</v>
      </c>
      <c r="H178" s="228">
        <v>100</v>
      </c>
      <c r="I178" s="229"/>
      <c r="J178" s="230">
        <f>ROUND(I178*H178,2)</f>
        <v>0</v>
      </c>
      <c r="K178" s="226" t="s">
        <v>190</v>
      </c>
      <c r="L178" s="231"/>
      <c r="M178" s="232" t="s">
        <v>1</v>
      </c>
      <c r="N178" s="233" t="s">
        <v>43</v>
      </c>
      <c r="O178" s="87"/>
      <c r="P178" s="204">
        <f>O178*H178</f>
        <v>0</v>
      </c>
      <c r="Q178" s="204">
        <v>0.00018000000000000001</v>
      </c>
      <c r="R178" s="204">
        <f>Q178*H178</f>
        <v>0.018000000000000002</v>
      </c>
      <c r="S178" s="204">
        <v>0</v>
      </c>
      <c r="T178" s="205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206" t="s">
        <v>224</v>
      </c>
      <c r="AT178" s="206" t="s">
        <v>301</v>
      </c>
      <c r="AU178" s="206" t="s">
        <v>78</v>
      </c>
      <c r="AY178" s="13" t="s">
        <v>192</v>
      </c>
      <c r="BE178" s="207">
        <f>IF(N178="základní",J178,0)</f>
        <v>0</v>
      </c>
      <c r="BF178" s="207">
        <f>IF(N178="snížená",J178,0)</f>
        <v>0</v>
      </c>
      <c r="BG178" s="207">
        <f>IF(N178="zákl. přenesená",J178,0)</f>
        <v>0</v>
      </c>
      <c r="BH178" s="207">
        <f>IF(N178="sníž. přenesená",J178,0)</f>
        <v>0</v>
      </c>
      <c r="BI178" s="207">
        <f>IF(N178="nulová",J178,0)</f>
        <v>0</v>
      </c>
      <c r="BJ178" s="13" t="s">
        <v>85</v>
      </c>
      <c r="BK178" s="207">
        <f>ROUND(I178*H178,2)</f>
        <v>0</v>
      </c>
      <c r="BL178" s="13" t="s">
        <v>191</v>
      </c>
      <c r="BM178" s="206" t="s">
        <v>900</v>
      </c>
    </row>
    <row r="179" s="2" customFormat="1" ht="21.75" customHeight="1">
      <c r="A179" s="34"/>
      <c r="B179" s="35"/>
      <c r="C179" s="224" t="s">
        <v>329</v>
      </c>
      <c r="D179" s="224" t="s">
        <v>301</v>
      </c>
      <c r="E179" s="225" t="s">
        <v>581</v>
      </c>
      <c r="F179" s="226" t="s">
        <v>582</v>
      </c>
      <c r="G179" s="227" t="s">
        <v>218</v>
      </c>
      <c r="H179" s="228">
        <v>1</v>
      </c>
      <c r="I179" s="229"/>
      <c r="J179" s="230">
        <f>ROUND(I179*H179,2)</f>
        <v>0</v>
      </c>
      <c r="K179" s="226" t="s">
        <v>190</v>
      </c>
      <c r="L179" s="231"/>
      <c r="M179" s="232" t="s">
        <v>1</v>
      </c>
      <c r="N179" s="233" t="s">
        <v>43</v>
      </c>
      <c r="O179" s="87"/>
      <c r="P179" s="204">
        <f>O179*H179</f>
        <v>0</v>
      </c>
      <c r="Q179" s="204">
        <v>2.9634</v>
      </c>
      <c r="R179" s="204">
        <f>Q179*H179</f>
        <v>2.9634</v>
      </c>
      <c r="S179" s="204">
        <v>0</v>
      </c>
      <c r="T179" s="205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206" t="s">
        <v>224</v>
      </c>
      <c r="AT179" s="206" t="s">
        <v>301</v>
      </c>
      <c r="AU179" s="206" t="s">
        <v>78</v>
      </c>
      <c r="AY179" s="13" t="s">
        <v>192</v>
      </c>
      <c r="BE179" s="207">
        <f>IF(N179="základní",J179,0)</f>
        <v>0</v>
      </c>
      <c r="BF179" s="207">
        <f>IF(N179="snížená",J179,0)</f>
        <v>0</v>
      </c>
      <c r="BG179" s="207">
        <f>IF(N179="zákl. přenesená",J179,0)</f>
        <v>0</v>
      </c>
      <c r="BH179" s="207">
        <f>IF(N179="sníž. přenesená",J179,0)</f>
        <v>0</v>
      </c>
      <c r="BI179" s="207">
        <f>IF(N179="nulová",J179,0)</f>
        <v>0</v>
      </c>
      <c r="BJ179" s="13" t="s">
        <v>85</v>
      </c>
      <c r="BK179" s="207">
        <f>ROUND(I179*H179,2)</f>
        <v>0</v>
      </c>
      <c r="BL179" s="13" t="s">
        <v>191</v>
      </c>
      <c r="BM179" s="206" t="s">
        <v>901</v>
      </c>
    </row>
    <row r="180" s="2" customFormat="1" ht="16.5" customHeight="1">
      <c r="A180" s="34"/>
      <c r="B180" s="35"/>
      <c r="C180" s="224" t="s">
        <v>333</v>
      </c>
      <c r="D180" s="224" t="s">
        <v>301</v>
      </c>
      <c r="E180" s="225" t="s">
        <v>312</v>
      </c>
      <c r="F180" s="226" t="s">
        <v>313</v>
      </c>
      <c r="G180" s="227" t="s">
        <v>287</v>
      </c>
      <c r="H180" s="228">
        <v>99.995000000000005</v>
      </c>
      <c r="I180" s="229"/>
      <c r="J180" s="230">
        <f>ROUND(I180*H180,2)</f>
        <v>0</v>
      </c>
      <c r="K180" s="226" t="s">
        <v>190</v>
      </c>
      <c r="L180" s="231"/>
      <c r="M180" s="232" t="s">
        <v>1</v>
      </c>
      <c r="N180" s="233" t="s">
        <v>43</v>
      </c>
      <c r="O180" s="87"/>
      <c r="P180" s="204">
        <f>O180*H180</f>
        <v>0</v>
      </c>
      <c r="Q180" s="204">
        <v>1</v>
      </c>
      <c r="R180" s="204">
        <f>Q180*H180</f>
        <v>99.995000000000005</v>
      </c>
      <c r="S180" s="204">
        <v>0</v>
      </c>
      <c r="T180" s="205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206" t="s">
        <v>224</v>
      </c>
      <c r="AT180" s="206" t="s">
        <v>301</v>
      </c>
      <c r="AU180" s="206" t="s">
        <v>78</v>
      </c>
      <c r="AY180" s="13" t="s">
        <v>192</v>
      </c>
      <c r="BE180" s="207">
        <f>IF(N180="základní",J180,0)</f>
        <v>0</v>
      </c>
      <c r="BF180" s="207">
        <f>IF(N180="snížená",J180,0)</f>
        <v>0</v>
      </c>
      <c r="BG180" s="207">
        <f>IF(N180="zákl. přenesená",J180,0)</f>
        <v>0</v>
      </c>
      <c r="BH180" s="207">
        <f>IF(N180="sníž. přenesená",J180,0)</f>
        <v>0</v>
      </c>
      <c r="BI180" s="207">
        <f>IF(N180="nulová",J180,0)</f>
        <v>0</v>
      </c>
      <c r="BJ180" s="13" t="s">
        <v>85</v>
      </c>
      <c r="BK180" s="207">
        <f>ROUND(I180*H180,2)</f>
        <v>0</v>
      </c>
      <c r="BL180" s="13" t="s">
        <v>191</v>
      </c>
      <c r="BM180" s="206" t="s">
        <v>902</v>
      </c>
    </row>
    <row r="181" s="10" customFormat="1">
      <c r="A181" s="10"/>
      <c r="B181" s="208"/>
      <c r="C181" s="209"/>
      <c r="D181" s="210" t="s">
        <v>194</v>
      </c>
      <c r="E181" s="211" t="s">
        <v>1</v>
      </c>
      <c r="F181" s="212" t="s">
        <v>903</v>
      </c>
      <c r="G181" s="209"/>
      <c r="H181" s="213">
        <v>99.995000000000005</v>
      </c>
      <c r="I181" s="214"/>
      <c r="J181" s="209"/>
      <c r="K181" s="209"/>
      <c r="L181" s="215"/>
      <c r="M181" s="216"/>
      <c r="N181" s="217"/>
      <c r="O181" s="217"/>
      <c r="P181" s="217"/>
      <c r="Q181" s="217"/>
      <c r="R181" s="217"/>
      <c r="S181" s="217"/>
      <c r="T181" s="218"/>
      <c r="U181" s="10"/>
      <c r="V181" s="10"/>
      <c r="W181" s="10"/>
      <c r="X181" s="10"/>
      <c r="Y181" s="10"/>
      <c r="Z181" s="10"/>
      <c r="AA181" s="10"/>
      <c r="AB181" s="10"/>
      <c r="AC181" s="10"/>
      <c r="AD181" s="10"/>
      <c r="AE181" s="10"/>
      <c r="AT181" s="219" t="s">
        <v>194</v>
      </c>
      <c r="AU181" s="219" t="s">
        <v>78</v>
      </c>
      <c r="AV181" s="10" t="s">
        <v>87</v>
      </c>
      <c r="AW181" s="10" t="s">
        <v>34</v>
      </c>
      <c r="AX181" s="10" t="s">
        <v>85</v>
      </c>
      <c r="AY181" s="219" t="s">
        <v>192</v>
      </c>
    </row>
    <row r="182" s="2" customFormat="1" ht="21.75" customHeight="1">
      <c r="A182" s="34"/>
      <c r="B182" s="35"/>
      <c r="C182" s="224" t="s">
        <v>338</v>
      </c>
      <c r="D182" s="224" t="s">
        <v>301</v>
      </c>
      <c r="E182" s="225" t="s">
        <v>355</v>
      </c>
      <c r="F182" s="226" t="s">
        <v>356</v>
      </c>
      <c r="G182" s="227" t="s">
        <v>204</v>
      </c>
      <c r="H182" s="228">
        <v>3</v>
      </c>
      <c r="I182" s="229"/>
      <c r="J182" s="230">
        <f>ROUND(I182*H182,2)</f>
        <v>0</v>
      </c>
      <c r="K182" s="226" t="s">
        <v>190</v>
      </c>
      <c r="L182" s="231"/>
      <c r="M182" s="232" t="s">
        <v>1</v>
      </c>
      <c r="N182" s="233" t="s">
        <v>43</v>
      </c>
      <c r="O182" s="87"/>
      <c r="P182" s="204">
        <f>O182*H182</f>
        <v>0</v>
      </c>
      <c r="Q182" s="204">
        <v>2.4289999999999998</v>
      </c>
      <c r="R182" s="204">
        <f>Q182*H182</f>
        <v>7.286999999999999</v>
      </c>
      <c r="S182" s="204">
        <v>0</v>
      </c>
      <c r="T182" s="205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206" t="s">
        <v>224</v>
      </c>
      <c r="AT182" s="206" t="s">
        <v>301</v>
      </c>
      <c r="AU182" s="206" t="s">
        <v>78</v>
      </c>
      <c r="AY182" s="13" t="s">
        <v>192</v>
      </c>
      <c r="BE182" s="207">
        <f>IF(N182="základní",J182,0)</f>
        <v>0</v>
      </c>
      <c r="BF182" s="207">
        <f>IF(N182="snížená",J182,0)</f>
        <v>0</v>
      </c>
      <c r="BG182" s="207">
        <f>IF(N182="zákl. přenesená",J182,0)</f>
        <v>0</v>
      </c>
      <c r="BH182" s="207">
        <f>IF(N182="sníž. přenesená",J182,0)</f>
        <v>0</v>
      </c>
      <c r="BI182" s="207">
        <f>IF(N182="nulová",J182,0)</f>
        <v>0</v>
      </c>
      <c r="BJ182" s="13" t="s">
        <v>85</v>
      </c>
      <c r="BK182" s="207">
        <f>ROUND(I182*H182,2)</f>
        <v>0</v>
      </c>
      <c r="BL182" s="13" t="s">
        <v>191</v>
      </c>
      <c r="BM182" s="206" t="s">
        <v>904</v>
      </c>
    </row>
    <row r="183" s="2" customFormat="1">
      <c r="A183" s="34"/>
      <c r="B183" s="35"/>
      <c r="C183" s="36"/>
      <c r="D183" s="210" t="s">
        <v>238</v>
      </c>
      <c r="E183" s="36"/>
      <c r="F183" s="220" t="s">
        <v>905</v>
      </c>
      <c r="G183" s="36"/>
      <c r="H183" s="36"/>
      <c r="I183" s="221"/>
      <c r="J183" s="36"/>
      <c r="K183" s="36"/>
      <c r="L183" s="40"/>
      <c r="M183" s="222"/>
      <c r="N183" s="223"/>
      <c r="O183" s="87"/>
      <c r="P183" s="87"/>
      <c r="Q183" s="87"/>
      <c r="R183" s="87"/>
      <c r="S183" s="87"/>
      <c r="T183" s="88"/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T183" s="13" t="s">
        <v>238</v>
      </c>
      <c r="AU183" s="13" t="s">
        <v>78</v>
      </c>
    </row>
    <row r="184" s="10" customFormat="1">
      <c r="A184" s="10"/>
      <c r="B184" s="208"/>
      <c r="C184" s="209"/>
      <c r="D184" s="210" t="s">
        <v>194</v>
      </c>
      <c r="E184" s="211" t="s">
        <v>1</v>
      </c>
      <c r="F184" s="212" t="s">
        <v>906</v>
      </c>
      <c r="G184" s="209"/>
      <c r="H184" s="213">
        <v>1.6799999999999999</v>
      </c>
      <c r="I184" s="214"/>
      <c r="J184" s="209"/>
      <c r="K184" s="209"/>
      <c r="L184" s="215"/>
      <c r="M184" s="216"/>
      <c r="N184" s="217"/>
      <c r="O184" s="217"/>
      <c r="P184" s="217"/>
      <c r="Q184" s="217"/>
      <c r="R184" s="217"/>
      <c r="S184" s="217"/>
      <c r="T184" s="218"/>
      <c r="U184" s="10"/>
      <c r="V184" s="10"/>
      <c r="W184" s="10"/>
      <c r="X184" s="10"/>
      <c r="Y184" s="10"/>
      <c r="Z184" s="10"/>
      <c r="AA184" s="10"/>
      <c r="AB184" s="10"/>
      <c r="AC184" s="10"/>
      <c r="AD184" s="10"/>
      <c r="AE184" s="10"/>
      <c r="AT184" s="219" t="s">
        <v>194</v>
      </c>
      <c r="AU184" s="219" t="s">
        <v>78</v>
      </c>
      <c r="AV184" s="10" t="s">
        <v>87</v>
      </c>
      <c r="AW184" s="10" t="s">
        <v>34</v>
      </c>
      <c r="AX184" s="10" t="s">
        <v>78</v>
      </c>
      <c r="AY184" s="219" t="s">
        <v>192</v>
      </c>
    </row>
    <row r="185" s="10" customFormat="1">
      <c r="A185" s="10"/>
      <c r="B185" s="208"/>
      <c r="C185" s="209"/>
      <c r="D185" s="210" t="s">
        <v>194</v>
      </c>
      <c r="E185" s="211" t="s">
        <v>1</v>
      </c>
      <c r="F185" s="212" t="s">
        <v>907</v>
      </c>
      <c r="G185" s="209"/>
      <c r="H185" s="213">
        <v>0.83999999999999997</v>
      </c>
      <c r="I185" s="214"/>
      <c r="J185" s="209"/>
      <c r="K185" s="209"/>
      <c r="L185" s="215"/>
      <c r="M185" s="216"/>
      <c r="N185" s="217"/>
      <c r="O185" s="217"/>
      <c r="P185" s="217"/>
      <c r="Q185" s="217"/>
      <c r="R185" s="217"/>
      <c r="S185" s="217"/>
      <c r="T185" s="218"/>
      <c r="U185" s="10"/>
      <c r="V185" s="10"/>
      <c r="W185" s="10"/>
      <c r="X185" s="10"/>
      <c r="Y185" s="10"/>
      <c r="Z185" s="10"/>
      <c r="AA185" s="10"/>
      <c r="AB185" s="10"/>
      <c r="AC185" s="10"/>
      <c r="AD185" s="10"/>
      <c r="AE185" s="10"/>
      <c r="AT185" s="219" t="s">
        <v>194</v>
      </c>
      <c r="AU185" s="219" t="s">
        <v>78</v>
      </c>
      <c r="AV185" s="10" t="s">
        <v>87</v>
      </c>
      <c r="AW185" s="10" t="s">
        <v>34</v>
      </c>
      <c r="AX185" s="10" t="s">
        <v>78</v>
      </c>
      <c r="AY185" s="219" t="s">
        <v>192</v>
      </c>
    </row>
    <row r="186" s="10" customFormat="1">
      <c r="A186" s="10"/>
      <c r="B186" s="208"/>
      <c r="C186" s="209"/>
      <c r="D186" s="210" t="s">
        <v>194</v>
      </c>
      <c r="E186" s="211" t="s">
        <v>1</v>
      </c>
      <c r="F186" s="212" t="s">
        <v>908</v>
      </c>
      <c r="G186" s="209"/>
      <c r="H186" s="213">
        <v>0.47999999999999998</v>
      </c>
      <c r="I186" s="214"/>
      <c r="J186" s="209"/>
      <c r="K186" s="209"/>
      <c r="L186" s="215"/>
      <c r="M186" s="216"/>
      <c r="N186" s="217"/>
      <c r="O186" s="217"/>
      <c r="P186" s="217"/>
      <c r="Q186" s="217"/>
      <c r="R186" s="217"/>
      <c r="S186" s="217"/>
      <c r="T186" s="218"/>
      <c r="U186" s="10"/>
      <c r="V186" s="10"/>
      <c r="W186" s="10"/>
      <c r="X186" s="10"/>
      <c r="Y186" s="10"/>
      <c r="Z186" s="10"/>
      <c r="AA186" s="10"/>
      <c r="AB186" s="10"/>
      <c r="AC186" s="10"/>
      <c r="AD186" s="10"/>
      <c r="AE186" s="10"/>
      <c r="AT186" s="219" t="s">
        <v>194</v>
      </c>
      <c r="AU186" s="219" t="s">
        <v>78</v>
      </c>
      <c r="AV186" s="10" t="s">
        <v>87</v>
      </c>
      <c r="AW186" s="10" t="s">
        <v>34</v>
      </c>
      <c r="AX186" s="10" t="s">
        <v>78</v>
      </c>
      <c r="AY186" s="219" t="s">
        <v>192</v>
      </c>
    </row>
    <row r="187" s="11" customFormat="1">
      <c r="A187" s="11"/>
      <c r="B187" s="242"/>
      <c r="C187" s="243"/>
      <c r="D187" s="210" t="s">
        <v>194</v>
      </c>
      <c r="E187" s="244" t="s">
        <v>1</v>
      </c>
      <c r="F187" s="245" t="s">
        <v>431</v>
      </c>
      <c r="G187" s="243"/>
      <c r="H187" s="246">
        <v>3</v>
      </c>
      <c r="I187" s="247"/>
      <c r="J187" s="243"/>
      <c r="K187" s="243"/>
      <c r="L187" s="248"/>
      <c r="M187" s="249"/>
      <c r="N187" s="250"/>
      <c r="O187" s="250"/>
      <c r="P187" s="250"/>
      <c r="Q187" s="250"/>
      <c r="R187" s="250"/>
      <c r="S187" s="250"/>
      <c r="T187" s="251"/>
      <c r="U187" s="11"/>
      <c r="V187" s="11"/>
      <c r="W187" s="11"/>
      <c r="X187" s="11"/>
      <c r="Y187" s="11"/>
      <c r="Z187" s="11"/>
      <c r="AA187" s="11"/>
      <c r="AB187" s="11"/>
      <c r="AC187" s="11"/>
      <c r="AD187" s="11"/>
      <c r="AE187" s="11"/>
      <c r="AT187" s="252" t="s">
        <v>194</v>
      </c>
      <c r="AU187" s="252" t="s">
        <v>78</v>
      </c>
      <c r="AV187" s="11" t="s">
        <v>191</v>
      </c>
      <c r="AW187" s="11" t="s">
        <v>34</v>
      </c>
      <c r="AX187" s="11" t="s">
        <v>85</v>
      </c>
      <c r="AY187" s="252" t="s">
        <v>192</v>
      </c>
    </row>
    <row r="188" s="2" customFormat="1" ht="24.15" customHeight="1">
      <c r="A188" s="34"/>
      <c r="B188" s="35"/>
      <c r="C188" s="224" t="s">
        <v>342</v>
      </c>
      <c r="D188" s="224" t="s">
        <v>301</v>
      </c>
      <c r="E188" s="225" t="s">
        <v>317</v>
      </c>
      <c r="F188" s="226" t="s">
        <v>318</v>
      </c>
      <c r="G188" s="227" t="s">
        <v>287</v>
      </c>
      <c r="H188" s="228">
        <v>3.8700000000000001</v>
      </c>
      <c r="I188" s="229"/>
      <c r="J188" s="230">
        <f>ROUND(I188*H188,2)</f>
        <v>0</v>
      </c>
      <c r="K188" s="226" t="s">
        <v>190</v>
      </c>
      <c r="L188" s="231"/>
      <c r="M188" s="232" t="s">
        <v>1</v>
      </c>
      <c r="N188" s="233" t="s">
        <v>43</v>
      </c>
      <c r="O188" s="87"/>
      <c r="P188" s="204">
        <f>O188*H188</f>
        <v>0</v>
      </c>
      <c r="Q188" s="204">
        <v>1</v>
      </c>
      <c r="R188" s="204">
        <f>Q188*H188</f>
        <v>3.8700000000000001</v>
      </c>
      <c r="S188" s="204">
        <v>0</v>
      </c>
      <c r="T188" s="205">
        <f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206" t="s">
        <v>224</v>
      </c>
      <c r="AT188" s="206" t="s">
        <v>301</v>
      </c>
      <c r="AU188" s="206" t="s">
        <v>78</v>
      </c>
      <c r="AY188" s="13" t="s">
        <v>192</v>
      </c>
      <c r="BE188" s="207">
        <f>IF(N188="základní",J188,0)</f>
        <v>0</v>
      </c>
      <c r="BF188" s="207">
        <f>IF(N188="snížená",J188,0)</f>
        <v>0</v>
      </c>
      <c r="BG188" s="207">
        <f>IF(N188="zákl. přenesená",J188,0)</f>
        <v>0</v>
      </c>
      <c r="BH188" s="207">
        <f>IF(N188="sníž. přenesená",J188,0)</f>
        <v>0</v>
      </c>
      <c r="BI188" s="207">
        <f>IF(N188="nulová",J188,0)</f>
        <v>0</v>
      </c>
      <c r="BJ188" s="13" t="s">
        <v>85</v>
      </c>
      <c r="BK188" s="207">
        <f>ROUND(I188*H188,2)</f>
        <v>0</v>
      </c>
      <c r="BL188" s="13" t="s">
        <v>191</v>
      </c>
      <c r="BM188" s="206" t="s">
        <v>909</v>
      </c>
    </row>
    <row r="189" s="10" customFormat="1">
      <c r="A189" s="10"/>
      <c r="B189" s="208"/>
      <c r="C189" s="209"/>
      <c r="D189" s="210" t="s">
        <v>194</v>
      </c>
      <c r="E189" s="211" t="s">
        <v>1</v>
      </c>
      <c r="F189" s="212" t="s">
        <v>910</v>
      </c>
      <c r="G189" s="209"/>
      <c r="H189" s="213">
        <v>3.8700000000000001</v>
      </c>
      <c r="I189" s="214"/>
      <c r="J189" s="209"/>
      <c r="K189" s="209"/>
      <c r="L189" s="215"/>
      <c r="M189" s="216"/>
      <c r="N189" s="217"/>
      <c r="O189" s="217"/>
      <c r="P189" s="217"/>
      <c r="Q189" s="217"/>
      <c r="R189" s="217"/>
      <c r="S189" s="217"/>
      <c r="T189" s="218"/>
      <c r="U189" s="10"/>
      <c r="V189" s="10"/>
      <c r="W189" s="10"/>
      <c r="X189" s="10"/>
      <c r="Y189" s="10"/>
      <c r="Z189" s="10"/>
      <c r="AA189" s="10"/>
      <c r="AB189" s="10"/>
      <c r="AC189" s="10"/>
      <c r="AD189" s="10"/>
      <c r="AE189" s="10"/>
      <c r="AT189" s="219" t="s">
        <v>194</v>
      </c>
      <c r="AU189" s="219" t="s">
        <v>78</v>
      </c>
      <c r="AV189" s="10" t="s">
        <v>87</v>
      </c>
      <c r="AW189" s="10" t="s">
        <v>34</v>
      </c>
      <c r="AX189" s="10" t="s">
        <v>85</v>
      </c>
      <c r="AY189" s="219" t="s">
        <v>192</v>
      </c>
    </row>
    <row r="190" s="2" customFormat="1" ht="21.75" customHeight="1">
      <c r="A190" s="34"/>
      <c r="B190" s="35"/>
      <c r="C190" s="224" t="s">
        <v>346</v>
      </c>
      <c r="D190" s="224" t="s">
        <v>301</v>
      </c>
      <c r="E190" s="225" t="s">
        <v>322</v>
      </c>
      <c r="F190" s="226" t="s">
        <v>323</v>
      </c>
      <c r="G190" s="227" t="s">
        <v>287</v>
      </c>
      <c r="H190" s="228">
        <v>3.8700000000000001</v>
      </c>
      <c r="I190" s="229"/>
      <c r="J190" s="230">
        <f>ROUND(I190*H190,2)</f>
        <v>0</v>
      </c>
      <c r="K190" s="226" t="s">
        <v>190</v>
      </c>
      <c r="L190" s="231"/>
      <c r="M190" s="232" t="s">
        <v>1</v>
      </c>
      <c r="N190" s="233" t="s">
        <v>43</v>
      </c>
      <c r="O190" s="87"/>
      <c r="P190" s="204">
        <f>O190*H190</f>
        <v>0</v>
      </c>
      <c r="Q190" s="204">
        <v>1</v>
      </c>
      <c r="R190" s="204">
        <f>Q190*H190</f>
        <v>3.8700000000000001</v>
      </c>
      <c r="S190" s="204">
        <v>0</v>
      </c>
      <c r="T190" s="205">
        <f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206" t="s">
        <v>224</v>
      </c>
      <c r="AT190" s="206" t="s">
        <v>301</v>
      </c>
      <c r="AU190" s="206" t="s">
        <v>78</v>
      </c>
      <c r="AY190" s="13" t="s">
        <v>192</v>
      </c>
      <c r="BE190" s="207">
        <f>IF(N190="základní",J190,0)</f>
        <v>0</v>
      </c>
      <c r="BF190" s="207">
        <f>IF(N190="snížená",J190,0)</f>
        <v>0</v>
      </c>
      <c r="BG190" s="207">
        <f>IF(N190="zákl. přenesená",J190,0)</f>
        <v>0</v>
      </c>
      <c r="BH190" s="207">
        <f>IF(N190="sníž. přenesená",J190,0)</f>
        <v>0</v>
      </c>
      <c r="BI190" s="207">
        <f>IF(N190="nulová",J190,0)</f>
        <v>0</v>
      </c>
      <c r="BJ190" s="13" t="s">
        <v>85</v>
      </c>
      <c r="BK190" s="207">
        <f>ROUND(I190*H190,2)</f>
        <v>0</v>
      </c>
      <c r="BL190" s="13" t="s">
        <v>191</v>
      </c>
      <c r="BM190" s="206" t="s">
        <v>911</v>
      </c>
    </row>
    <row r="191" s="2" customFormat="1" ht="24.15" customHeight="1">
      <c r="A191" s="34"/>
      <c r="B191" s="35"/>
      <c r="C191" s="224" t="s">
        <v>350</v>
      </c>
      <c r="D191" s="224" t="s">
        <v>301</v>
      </c>
      <c r="E191" s="225" t="s">
        <v>326</v>
      </c>
      <c r="F191" s="226" t="s">
        <v>327</v>
      </c>
      <c r="G191" s="227" t="s">
        <v>287</v>
      </c>
      <c r="H191" s="228">
        <v>3.8700000000000001</v>
      </c>
      <c r="I191" s="229"/>
      <c r="J191" s="230">
        <f>ROUND(I191*H191,2)</f>
        <v>0</v>
      </c>
      <c r="K191" s="226" t="s">
        <v>190</v>
      </c>
      <c r="L191" s="231"/>
      <c r="M191" s="232" t="s">
        <v>1</v>
      </c>
      <c r="N191" s="233" t="s">
        <v>43</v>
      </c>
      <c r="O191" s="87"/>
      <c r="P191" s="204">
        <f>O191*H191</f>
        <v>0</v>
      </c>
      <c r="Q191" s="204">
        <v>1</v>
      </c>
      <c r="R191" s="204">
        <f>Q191*H191</f>
        <v>3.8700000000000001</v>
      </c>
      <c r="S191" s="204">
        <v>0</v>
      </c>
      <c r="T191" s="205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206" t="s">
        <v>224</v>
      </c>
      <c r="AT191" s="206" t="s">
        <v>301</v>
      </c>
      <c r="AU191" s="206" t="s">
        <v>78</v>
      </c>
      <c r="AY191" s="13" t="s">
        <v>192</v>
      </c>
      <c r="BE191" s="207">
        <f>IF(N191="základní",J191,0)</f>
        <v>0</v>
      </c>
      <c r="BF191" s="207">
        <f>IF(N191="snížená",J191,0)</f>
        <v>0</v>
      </c>
      <c r="BG191" s="207">
        <f>IF(N191="zákl. přenesená",J191,0)</f>
        <v>0</v>
      </c>
      <c r="BH191" s="207">
        <f>IF(N191="sníž. přenesená",J191,0)</f>
        <v>0</v>
      </c>
      <c r="BI191" s="207">
        <f>IF(N191="nulová",J191,0)</f>
        <v>0</v>
      </c>
      <c r="BJ191" s="13" t="s">
        <v>85</v>
      </c>
      <c r="BK191" s="207">
        <f>ROUND(I191*H191,2)</f>
        <v>0</v>
      </c>
      <c r="BL191" s="13" t="s">
        <v>191</v>
      </c>
      <c r="BM191" s="206" t="s">
        <v>912</v>
      </c>
    </row>
    <row r="192" s="2" customFormat="1" ht="16.5" customHeight="1">
      <c r="A192" s="34"/>
      <c r="B192" s="35"/>
      <c r="C192" s="224" t="s">
        <v>354</v>
      </c>
      <c r="D192" s="224" t="s">
        <v>301</v>
      </c>
      <c r="E192" s="225" t="s">
        <v>330</v>
      </c>
      <c r="F192" s="226" t="s">
        <v>331</v>
      </c>
      <c r="G192" s="227" t="s">
        <v>189</v>
      </c>
      <c r="H192" s="228">
        <v>72</v>
      </c>
      <c r="I192" s="229"/>
      <c r="J192" s="230">
        <f>ROUND(I192*H192,2)</f>
        <v>0</v>
      </c>
      <c r="K192" s="226" t="s">
        <v>190</v>
      </c>
      <c r="L192" s="231"/>
      <c r="M192" s="232" t="s">
        <v>1</v>
      </c>
      <c r="N192" s="233" t="s">
        <v>43</v>
      </c>
      <c r="O192" s="87"/>
      <c r="P192" s="204">
        <f>O192*H192</f>
        <v>0</v>
      </c>
      <c r="Q192" s="204">
        <v>0</v>
      </c>
      <c r="R192" s="204">
        <f>Q192*H192</f>
        <v>0</v>
      </c>
      <c r="S192" s="204">
        <v>0</v>
      </c>
      <c r="T192" s="205">
        <f>S192*H192</f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206" t="s">
        <v>224</v>
      </c>
      <c r="AT192" s="206" t="s">
        <v>301</v>
      </c>
      <c r="AU192" s="206" t="s">
        <v>78</v>
      </c>
      <c r="AY192" s="13" t="s">
        <v>192</v>
      </c>
      <c r="BE192" s="207">
        <f>IF(N192="základní",J192,0)</f>
        <v>0</v>
      </c>
      <c r="BF192" s="207">
        <f>IF(N192="snížená",J192,0)</f>
        <v>0</v>
      </c>
      <c r="BG192" s="207">
        <f>IF(N192="zákl. přenesená",J192,0)</f>
        <v>0</v>
      </c>
      <c r="BH192" s="207">
        <f>IF(N192="sníž. přenesená",J192,0)</f>
        <v>0</v>
      </c>
      <c r="BI192" s="207">
        <f>IF(N192="nulová",J192,0)</f>
        <v>0</v>
      </c>
      <c r="BJ192" s="13" t="s">
        <v>85</v>
      </c>
      <c r="BK192" s="207">
        <f>ROUND(I192*H192,2)</f>
        <v>0</v>
      </c>
      <c r="BL192" s="13" t="s">
        <v>191</v>
      </c>
      <c r="BM192" s="206" t="s">
        <v>913</v>
      </c>
    </row>
    <row r="193" s="2" customFormat="1" ht="24.15" customHeight="1">
      <c r="A193" s="34"/>
      <c r="B193" s="35"/>
      <c r="C193" s="224" t="s">
        <v>487</v>
      </c>
      <c r="D193" s="224" t="s">
        <v>301</v>
      </c>
      <c r="E193" s="225" t="s">
        <v>458</v>
      </c>
      <c r="F193" s="226" t="s">
        <v>459</v>
      </c>
      <c r="G193" s="227" t="s">
        <v>218</v>
      </c>
      <c r="H193" s="228">
        <v>38</v>
      </c>
      <c r="I193" s="229"/>
      <c r="J193" s="230">
        <f>ROUND(I193*H193,2)</f>
        <v>0</v>
      </c>
      <c r="K193" s="226" t="s">
        <v>190</v>
      </c>
      <c r="L193" s="231"/>
      <c r="M193" s="232" t="s">
        <v>1</v>
      </c>
      <c r="N193" s="233" t="s">
        <v>43</v>
      </c>
      <c r="O193" s="87"/>
      <c r="P193" s="204">
        <f>O193*H193</f>
        <v>0</v>
      </c>
      <c r="Q193" s="204">
        <v>0.32700000000000001</v>
      </c>
      <c r="R193" s="204">
        <f>Q193*H193</f>
        <v>12.426</v>
      </c>
      <c r="S193" s="204">
        <v>0</v>
      </c>
      <c r="T193" s="205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206" t="s">
        <v>224</v>
      </c>
      <c r="AT193" s="206" t="s">
        <v>301</v>
      </c>
      <c r="AU193" s="206" t="s">
        <v>78</v>
      </c>
      <c r="AY193" s="13" t="s">
        <v>192</v>
      </c>
      <c r="BE193" s="207">
        <f>IF(N193="základní",J193,0)</f>
        <v>0</v>
      </c>
      <c r="BF193" s="207">
        <f>IF(N193="snížená",J193,0)</f>
        <v>0</v>
      </c>
      <c r="BG193" s="207">
        <f>IF(N193="zákl. přenesená",J193,0)</f>
        <v>0</v>
      </c>
      <c r="BH193" s="207">
        <f>IF(N193="sníž. přenesená",J193,0)</f>
        <v>0</v>
      </c>
      <c r="BI193" s="207">
        <f>IF(N193="nulová",J193,0)</f>
        <v>0</v>
      </c>
      <c r="BJ193" s="13" t="s">
        <v>85</v>
      </c>
      <c r="BK193" s="207">
        <f>ROUND(I193*H193,2)</f>
        <v>0</v>
      </c>
      <c r="BL193" s="13" t="s">
        <v>191</v>
      </c>
      <c r="BM193" s="206" t="s">
        <v>914</v>
      </c>
    </row>
    <row r="194" s="2" customFormat="1" ht="21.75" customHeight="1">
      <c r="A194" s="34"/>
      <c r="B194" s="35"/>
      <c r="C194" s="224" t="s">
        <v>492</v>
      </c>
      <c r="D194" s="224" t="s">
        <v>301</v>
      </c>
      <c r="E194" s="225" t="s">
        <v>307</v>
      </c>
      <c r="F194" s="226" t="s">
        <v>461</v>
      </c>
      <c r="G194" s="227" t="s">
        <v>218</v>
      </c>
      <c r="H194" s="228">
        <v>12</v>
      </c>
      <c r="I194" s="229"/>
      <c r="J194" s="230">
        <f>ROUND(I194*H194,2)</f>
        <v>0</v>
      </c>
      <c r="K194" s="226" t="s">
        <v>462</v>
      </c>
      <c r="L194" s="231"/>
      <c r="M194" s="232" t="s">
        <v>1</v>
      </c>
      <c r="N194" s="233" t="s">
        <v>43</v>
      </c>
      <c r="O194" s="87"/>
      <c r="P194" s="204">
        <f>O194*H194</f>
        <v>0</v>
      </c>
      <c r="Q194" s="204">
        <v>0.30399999999999999</v>
      </c>
      <c r="R194" s="204">
        <f>Q194*H194</f>
        <v>3.6479999999999997</v>
      </c>
      <c r="S194" s="204">
        <v>0</v>
      </c>
      <c r="T194" s="205">
        <f>S194*H194</f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206" t="s">
        <v>224</v>
      </c>
      <c r="AT194" s="206" t="s">
        <v>301</v>
      </c>
      <c r="AU194" s="206" t="s">
        <v>78</v>
      </c>
      <c r="AY194" s="13" t="s">
        <v>192</v>
      </c>
      <c r="BE194" s="207">
        <f>IF(N194="základní",J194,0)</f>
        <v>0</v>
      </c>
      <c r="BF194" s="207">
        <f>IF(N194="snížená",J194,0)</f>
        <v>0</v>
      </c>
      <c r="BG194" s="207">
        <f>IF(N194="zákl. přenesená",J194,0)</f>
        <v>0</v>
      </c>
      <c r="BH194" s="207">
        <f>IF(N194="sníž. přenesená",J194,0)</f>
        <v>0</v>
      </c>
      <c r="BI194" s="207">
        <f>IF(N194="nulová",J194,0)</f>
        <v>0</v>
      </c>
      <c r="BJ194" s="13" t="s">
        <v>85</v>
      </c>
      <c r="BK194" s="207">
        <f>ROUND(I194*H194,2)</f>
        <v>0</v>
      </c>
      <c r="BL194" s="13" t="s">
        <v>191</v>
      </c>
      <c r="BM194" s="206" t="s">
        <v>915</v>
      </c>
    </row>
    <row r="195" s="2" customFormat="1" ht="24.15" customHeight="1">
      <c r="A195" s="34"/>
      <c r="B195" s="35"/>
      <c r="C195" s="224" t="s">
        <v>497</v>
      </c>
      <c r="D195" s="224" t="s">
        <v>301</v>
      </c>
      <c r="E195" s="225" t="s">
        <v>302</v>
      </c>
      <c r="F195" s="226" t="s">
        <v>303</v>
      </c>
      <c r="G195" s="227" t="s">
        <v>218</v>
      </c>
      <c r="H195" s="228">
        <v>48</v>
      </c>
      <c r="I195" s="229"/>
      <c r="J195" s="230">
        <f>ROUND(I195*H195,2)</f>
        <v>0</v>
      </c>
      <c r="K195" s="226" t="s">
        <v>190</v>
      </c>
      <c r="L195" s="231"/>
      <c r="M195" s="232" t="s">
        <v>1</v>
      </c>
      <c r="N195" s="233" t="s">
        <v>43</v>
      </c>
      <c r="O195" s="87"/>
      <c r="P195" s="204">
        <f>O195*H195</f>
        <v>0</v>
      </c>
      <c r="Q195" s="204">
        <v>0.0010499999999999999</v>
      </c>
      <c r="R195" s="204">
        <f>Q195*H195</f>
        <v>0.0504</v>
      </c>
      <c r="S195" s="204">
        <v>0</v>
      </c>
      <c r="T195" s="205">
        <f>S195*H195</f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206" t="s">
        <v>224</v>
      </c>
      <c r="AT195" s="206" t="s">
        <v>301</v>
      </c>
      <c r="AU195" s="206" t="s">
        <v>78</v>
      </c>
      <c r="AY195" s="13" t="s">
        <v>192</v>
      </c>
      <c r="BE195" s="207">
        <f>IF(N195="základní",J195,0)</f>
        <v>0</v>
      </c>
      <c r="BF195" s="207">
        <f>IF(N195="snížená",J195,0)</f>
        <v>0</v>
      </c>
      <c r="BG195" s="207">
        <f>IF(N195="zákl. přenesená",J195,0)</f>
        <v>0</v>
      </c>
      <c r="BH195" s="207">
        <f>IF(N195="sníž. přenesená",J195,0)</f>
        <v>0</v>
      </c>
      <c r="BI195" s="207">
        <f>IF(N195="nulová",J195,0)</f>
        <v>0</v>
      </c>
      <c r="BJ195" s="13" t="s">
        <v>85</v>
      </c>
      <c r="BK195" s="207">
        <f>ROUND(I195*H195,2)</f>
        <v>0</v>
      </c>
      <c r="BL195" s="13" t="s">
        <v>191</v>
      </c>
      <c r="BM195" s="206" t="s">
        <v>916</v>
      </c>
    </row>
    <row r="196" s="2" customFormat="1" ht="16.5" customHeight="1">
      <c r="A196" s="34"/>
      <c r="B196" s="35"/>
      <c r="C196" s="224" t="s">
        <v>501</v>
      </c>
      <c r="D196" s="224" t="s">
        <v>301</v>
      </c>
      <c r="E196" s="225" t="s">
        <v>814</v>
      </c>
      <c r="F196" s="226" t="s">
        <v>815</v>
      </c>
      <c r="G196" s="227" t="s">
        <v>198</v>
      </c>
      <c r="H196" s="228">
        <v>92.5</v>
      </c>
      <c r="I196" s="229"/>
      <c r="J196" s="230">
        <f>ROUND(I196*H196,2)</f>
        <v>0</v>
      </c>
      <c r="K196" s="226" t="s">
        <v>190</v>
      </c>
      <c r="L196" s="231"/>
      <c r="M196" s="232" t="s">
        <v>1</v>
      </c>
      <c r="N196" s="233" t="s">
        <v>43</v>
      </c>
      <c r="O196" s="87"/>
      <c r="P196" s="204">
        <f>O196*H196</f>
        <v>0</v>
      </c>
      <c r="Q196" s="204">
        <v>0</v>
      </c>
      <c r="R196" s="204">
        <f>Q196*H196</f>
        <v>0</v>
      </c>
      <c r="S196" s="204">
        <v>0</v>
      </c>
      <c r="T196" s="205">
        <f>S196*H196</f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206" t="s">
        <v>224</v>
      </c>
      <c r="AT196" s="206" t="s">
        <v>301</v>
      </c>
      <c r="AU196" s="206" t="s">
        <v>78</v>
      </c>
      <c r="AY196" s="13" t="s">
        <v>192</v>
      </c>
      <c r="BE196" s="207">
        <f>IF(N196="základní",J196,0)</f>
        <v>0</v>
      </c>
      <c r="BF196" s="207">
        <f>IF(N196="snížená",J196,0)</f>
        <v>0</v>
      </c>
      <c r="BG196" s="207">
        <f>IF(N196="zákl. přenesená",J196,0)</f>
        <v>0</v>
      </c>
      <c r="BH196" s="207">
        <f>IF(N196="sníž. přenesená",J196,0)</f>
        <v>0</v>
      </c>
      <c r="BI196" s="207">
        <f>IF(N196="nulová",J196,0)</f>
        <v>0</v>
      </c>
      <c r="BJ196" s="13" t="s">
        <v>85</v>
      </c>
      <c r="BK196" s="207">
        <f>ROUND(I196*H196,2)</f>
        <v>0</v>
      </c>
      <c r="BL196" s="13" t="s">
        <v>191</v>
      </c>
      <c r="BM196" s="206" t="s">
        <v>917</v>
      </c>
    </row>
    <row r="197" s="10" customFormat="1">
      <c r="A197" s="10"/>
      <c r="B197" s="208"/>
      <c r="C197" s="209"/>
      <c r="D197" s="210" t="s">
        <v>194</v>
      </c>
      <c r="E197" s="211" t="s">
        <v>1</v>
      </c>
      <c r="F197" s="212" t="s">
        <v>918</v>
      </c>
      <c r="G197" s="209"/>
      <c r="H197" s="213">
        <v>92.5</v>
      </c>
      <c r="I197" s="214"/>
      <c r="J197" s="209"/>
      <c r="K197" s="209"/>
      <c r="L197" s="215"/>
      <c r="M197" s="216"/>
      <c r="N197" s="217"/>
      <c r="O197" s="217"/>
      <c r="P197" s="217"/>
      <c r="Q197" s="217"/>
      <c r="R197" s="217"/>
      <c r="S197" s="217"/>
      <c r="T197" s="218"/>
      <c r="U197" s="10"/>
      <c r="V197" s="10"/>
      <c r="W197" s="10"/>
      <c r="X197" s="10"/>
      <c r="Y197" s="10"/>
      <c r="Z197" s="10"/>
      <c r="AA197" s="10"/>
      <c r="AB197" s="10"/>
      <c r="AC197" s="10"/>
      <c r="AD197" s="10"/>
      <c r="AE197" s="10"/>
      <c r="AT197" s="219" t="s">
        <v>194</v>
      </c>
      <c r="AU197" s="219" t="s">
        <v>78</v>
      </c>
      <c r="AV197" s="10" t="s">
        <v>87</v>
      </c>
      <c r="AW197" s="10" t="s">
        <v>34</v>
      </c>
      <c r="AX197" s="10" t="s">
        <v>85</v>
      </c>
      <c r="AY197" s="219" t="s">
        <v>192</v>
      </c>
    </row>
    <row r="198" s="2" customFormat="1" ht="24.15" customHeight="1">
      <c r="A198" s="34"/>
      <c r="B198" s="35"/>
      <c r="C198" s="224" t="s">
        <v>817</v>
      </c>
      <c r="D198" s="224" t="s">
        <v>301</v>
      </c>
      <c r="E198" s="225" t="s">
        <v>811</v>
      </c>
      <c r="F198" s="226" t="s">
        <v>812</v>
      </c>
      <c r="G198" s="227" t="s">
        <v>189</v>
      </c>
      <c r="H198" s="228">
        <v>37</v>
      </c>
      <c r="I198" s="229"/>
      <c r="J198" s="230">
        <f>ROUND(I198*H198,2)</f>
        <v>0</v>
      </c>
      <c r="K198" s="226" t="s">
        <v>190</v>
      </c>
      <c r="L198" s="231"/>
      <c r="M198" s="232" t="s">
        <v>1</v>
      </c>
      <c r="N198" s="233" t="s">
        <v>43</v>
      </c>
      <c r="O198" s="87"/>
      <c r="P198" s="204">
        <f>O198*H198</f>
        <v>0</v>
      </c>
      <c r="Q198" s="204">
        <v>0.0011000000000000001</v>
      </c>
      <c r="R198" s="204">
        <f>Q198*H198</f>
        <v>0.0407</v>
      </c>
      <c r="S198" s="204">
        <v>0</v>
      </c>
      <c r="T198" s="205">
        <f>S198*H198</f>
        <v>0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206" t="s">
        <v>224</v>
      </c>
      <c r="AT198" s="206" t="s">
        <v>301</v>
      </c>
      <c r="AU198" s="206" t="s">
        <v>78</v>
      </c>
      <c r="AY198" s="13" t="s">
        <v>192</v>
      </c>
      <c r="BE198" s="207">
        <f>IF(N198="základní",J198,0)</f>
        <v>0</v>
      </c>
      <c r="BF198" s="207">
        <f>IF(N198="snížená",J198,0)</f>
        <v>0</v>
      </c>
      <c r="BG198" s="207">
        <f>IF(N198="zákl. přenesená",J198,0)</f>
        <v>0</v>
      </c>
      <c r="BH198" s="207">
        <f>IF(N198="sníž. přenesená",J198,0)</f>
        <v>0</v>
      </c>
      <c r="BI198" s="207">
        <f>IF(N198="nulová",J198,0)</f>
        <v>0</v>
      </c>
      <c r="BJ198" s="13" t="s">
        <v>85</v>
      </c>
      <c r="BK198" s="207">
        <f>ROUND(I198*H198,2)</f>
        <v>0</v>
      </c>
      <c r="BL198" s="13" t="s">
        <v>191</v>
      </c>
      <c r="BM198" s="206" t="s">
        <v>919</v>
      </c>
    </row>
    <row r="199" s="10" customFormat="1">
      <c r="A199" s="10"/>
      <c r="B199" s="208"/>
      <c r="C199" s="209"/>
      <c r="D199" s="210" t="s">
        <v>194</v>
      </c>
      <c r="E199" s="211" t="s">
        <v>1</v>
      </c>
      <c r="F199" s="212" t="s">
        <v>920</v>
      </c>
      <c r="G199" s="209"/>
      <c r="H199" s="213">
        <v>37</v>
      </c>
      <c r="I199" s="214"/>
      <c r="J199" s="209"/>
      <c r="K199" s="209"/>
      <c r="L199" s="215"/>
      <c r="M199" s="216"/>
      <c r="N199" s="217"/>
      <c r="O199" s="217"/>
      <c r="P199" s="217"/>
      <c r="Q199" s="217"/>
      <c r="R199" s="217"/>
      <c r="S199" s="217"/>
      <c r="T199" s="218"/>
      <c r="U199" s="10"/>
      <c r="V199" s="10"/>
      <c r="W199" s="10"/>
      <c r="X199" s="10"/>
      <c r="Y199" s="10"/>
      <c r="Z199" s="10"/>
      <c r="AA199" s="10"/>
      <c r="AB199" s="10"/>
      <c r="AC199" s="10"/>
      <c r="AD199" s="10"/>
      <c r="AE199" s="10"/>
      <c r="AT199" s="219" t="s">
        <v>194</v>
      </c>
      <c r="AU199" s="219" t="s">
        <v>78</v>
      </c>
      <c r="AV199" s="10" t="s">
        <v>87</v>
      </c>
      <c r="AW199" s="10" t="s">
        <v>34</v>
      </c>
      <c r="AX199" s="10" t="s">
        <v>85</v>
      </c>
      <c r="AY199" s="219" t="s">
        <v>192</v>
      </c>
    </row>
    <row r="200" s="2" customFormat="1" ht="24.15" customHeight="1">
      <c r="A200" s="34"/>
      <c r="B200" s="35"/>
      <c r="C200" s="224" t="s">
        <v>819</v>
      </c>
      <c r="D200" s="224" t="s">
        <v>301</v>
      </c>
      <c r="E200" s="225" t="s">
        <v>921</v>
      </c>
      <c r="F200" s="226" t="s">
        <v>922</v>
      </c>
      <c r="G200" s="227" t="s">
        <v>218</v>
      </c>
      <c r="H200" s="228">
        <v>2</v>
      </c>
      <c r="I200" s="229"/>
      <c r="J200" s="230">
        <f>ROUND(I200*H200,2)</f>
        <v>0</v>
      </c>
      <c r="K200" s="226" t="s">
        <v>1</v>
      </c>
      <c r="L200" s="231"/>
      <c r="M200" s="232" t="s">
        <v>1</v>
      </c>
      <c r="N200" s="233" t="s">
        <v>43</v>
      </c>
      <c r="O200" s="87"/>
      <c r="P200" s="204">
        <f>O200*H200</f>
        <v>0</v>
      </c>
      <c r="Q200" s="204">
        <v>0.58999999999999997</v>
      </c>
      <c r="R200" s="204">
        <f>Q200*H200</f>
        <v>1.1799999999999999</v>
      </c>
      <c r="S200" s="204">
        <v>0</v>
      </c>
      <c r="T200" s="205">
        <f>S200*H200</f>
        <v>0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206" t="s">
        <v>224</v>
      </c>
      <c r="AT200" s="206" t="s">
        <v>301</v>
      </c>
      <c r="AU200" s="206" t="s">
        <v>78</v>
      </c>
      <c r="AY200" s="13" t="s">
        <v>192</v>
      </c>
      <c r="BE200" s="207">
        <f>IF(N200="základní",J200,0)</f>
        <v>0</v>
      </c>
      <c r="BF200" s="207">
        <f>IF(N200="snížená",J200,0)</f>
        <v>0</v>
      </c>
      <c r="BG200" s="207">
        <f>IF(N200="zákl. přenesená",J200,0)</f>
        <v>0</v>
      </c>
      <c r="BH200" s="207">
        <f>IF(N200="sníž. přenesená",J200,0)</f>
        <v>0</v>
      </c>
      <c r="BI200" s="207">
        <f>IF(N200="nulová",J200,0)</f>
        <v>0</v>
      </c>
      <c r="BJ200" s="13" t="s">
        <v>85</v>
      </c>
      <c r="BK200" s="207">
        <f>ROUND(I200*H200,2)</f>
        <v>0</v>
      </c>
      <c r="BL200" s="13" t="s">
        <v>191</v>
      </c>
      <c r="BM200" s="206" t="s">
        <v>923</v>
      </c>
    </row>
    <row r="201" s="2" customFormat="1" ht="24.15" customHeight="1">
      <c r="A201" s="34"/>
      <c r="B201" s="35"/>
      <c r="C201" s="224" t="s">
        <v>823</v>
      </c>
      <c r="D201" s="224" t="s">
        <v>301</v>
      </c>
      <c r="E201" s="225" t="s">
        <v>924</v>
      </c>
      <c r="F201" s="226" t="s">
        <v>925</v>
      </c>
      <c r="G201" s="227" t="s">
        <v>218</v>
      </c>
      <c r="H201" s="228">
        <v>2</v>
      </c>
      <c r="I201" s="229"/>
      <c r="J201" s="230">
        <f>ROUND(I201*H201,2)</f>
        <v>0</v>
      </c>
      <c r="K201" s="226" t="s">
        <v>190</v>
      </c>
      <c r="L201" s="231"/>
      <c r="M201" s="232" t="s">
        <v>1</v>
      </c>
      <c r="N201" s="233" t="s">
        <v>43</v>
      </c>
      <c r="O201" s="87"/>
      <c r="P201" s="204">
        <f>O201*H201</f>
        <v>0</v>
      </c>
      <c r="Q201" s="204">
        <v>0</v>
      </c>
      <c r="R201" s="204">
        <f>Q201*H201</f>
        <v>0</v>
      </c>
      <c r="S201" s="204">
        <v>0</v>
      </c>
      <c r="T201" s="205">
        <f>S201*H201</f>
        <v>0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206" t="s">
        <v>224</v>
      </c>
      <c r="AT201" s="206" t="s">
        <v>301</v>
      </c>
      <c r="AU201" s="206" t="s">
        <v>78</v>
      </c>
      <c r="AY201" s="13" t="s">
        <v>192</v>
      </c>
      <c r="BE201" s="207">
        <f>IF(N201="základní",J201,0)</f>
        <v>0</v>
      </c>
      <c r="BF201" s="207">
        <f>IF(N201="snížená",J201,0)</f>
        <v>0</v>
      </c>
      <c r="BG201" s="207">
        <f>IF(N201="zákl. přenesená",J201,0)</f>
        <v>0</v>
      </c>
      <c r="BH201" s="207">
        <f>IF(N201="sníž. přenesená",J201,0)</f>
        <v>0</v>
      </c>
      <c r="BI201" s="207">
        <f>IF(N201="nulová",J201,0)</f>
        <v>0</v>
      </c>
      <c r="BJ201" s="13" t="s">
        <v>85</v>
      </c>
      <c r="BK201" s="207">
        <f>ROUND(I201*H201,2)</f>
        <v>0</v>
      </c>
      <c r="BL201" s="13" t="s">
        <v>191</v>
      </c>
      <c r="BM201" s="206" t="s">
        <v>926</v>
      </c>
    </row>
    <row r="202" s="2" customFormat="1">
      <c r="A202" s="34"/>
      <c r="B202" s="35"/>
      <c r="C202" s="36"/>
      <c r="D202" s="210" t="s">
        <v>238</v>
      </c>
      <c r="E202" s="36"/>
      <c r="F202" s="220" t="s">
        <v>927</v>
      </c>
      <c r="G202" s="36"/>
      <c r="H202" s="36"/>
      <c r="I202" s="221"/>
      <c r="J202" s="36"/>
      <c r="K202" s="36"/>
      <c r="L202" s="40"/>
      <c r="M202" s="222"/>
      <c r="N202" s="223"/>
      <c r="O202" s="87"/>
      <c r="P202" s="87"/>
      <c r="Q202" s="87"/>
      <c r="R202" s="87"/>
      <c r="S202" s="87"/>
      <c r="T202" s="88"/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T202" s="13" t="s">
        <v>238</v>
      </c>
      <c r="AU202" s="13" t="s">
        <v>78</v>
      </c>
    </row>
    <row r="203" s="10" customFormat="1">
      <c r="A203" s="10"/>
      <c r="B203" s="208"/>
      <c r="C203" s="209"/>
      <c r="D203" s="210" t="s">
        <v>194</v>
      </c>
      <c r="E203" s="211" t="s">
        <v>1</v>
      </c>
      <c r="F203" s="212" t="s">
        <v>928</v>
      </c>
      <c r="G203" s="209"/>
      <c r="H203" s="213">
        <v>2</v>
      </c>
      <c r="I203" s="214"/>
      <c r="J203" s="209"/>
      <c r="K203" s="209"/>
      <c r="L203" s="215"/>
      <c r="M203" s="234"/>
      <c r="N203" s="235"/>
      <c r="O203" s="235"/>
      <c r="P203" s="235"/>
      <c r="Q203" s="235"/>
      <c r="R203" s="235"/>
      <c r="S203" s="235"/>
      <c r="T203" s="236"/>
      <c r="U203" s="10"/>
      <c r="V203" s="10"/>
      <c r="W203" s="10"/>
      <c r="X203" s="10"/>
      <c r="Y203" s="10"/>
      <c r="Z203" s="10"/>
      <c r="AA203" s="10"/>
      <c r="AB203" s="10"/>
      <c r="AC203" s="10"/>
      <c r="AD203" s="10"/>
      <c r="AE203" s="10"/>
      <c r="AT203" s="219" t="s">
        <v>194</v>
      </c>
      <c r="AU203" s="219" t="s">
        <v>78</v>
      </c>
      <c r="AV203" s="10" t="s">
        <v>87</v>
      </c>
      <c r="AW203" s="10" t="s">
        <v>34</v>
      </c>
      <c r="AX203" s="10" t="s">
        <v>85</v>
      </c>
      <c r="AY203" s="219" t="s">
        <v>192</v>
      </c>
    </row>
    <row r="204" s="2" customFormat="1" ht="6.96" customHeight="1">
      <c r="A204" s="34"/>
      <c r="B204" s="62"/>
      <c r="C204" s="63"/>
      <c r="D204" s="63"/>
      <c r="E204" s="63"/>
      <c r="F204" s="63"/>
      <c r="G204" s="63"/>
      <c r="H204" s="63"/>
      <c r="I204" s="63"/>
      <c r="J204" s="63"/>
      <c r="K204" s="63"/>
      <c r="L204" s="40"/>
      <c r="M204" s="34"/>
      <c r="O204" s="34"/>
      <c r="P204" s="34"/>
      <c r="Q204" s="34"/>
      <c r="R204" s="34"/>
      <c r="S204" s="34"/>
      <c r="T204" s="34"/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</row>
  </sheetData>
  <sheetProtection sheet="1" autoFilter="0" formatColumns="0" formatRows="0" objects="1" scenarios="1" spinCount="100000" saltValue="aVIFnQcPyaTcqK5rbZCl6a9xzKbBMxQ73Gk5v+3Kx3fYrxqGvdEn6Og9/xxVOJVUbtcbh+YTndwdg+LzQfSElg==" hashValue="AJAHjXi3owRhHtElGw6o02zZNUHQdEBjqONWR+iGPeR1vuVC5/MAUTYM4ddhKj015VZOoaOOeQSTdK1y7Dv6Kw==" algorithmName="SHA-512" password="CC35"/>
  <autoFilter ref="C119:K203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8:H108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141</v>
      </c>
    </row>
    <row r="3" s="1" customFormat="1" ht="6.96" customHeight="1">
      <c r="B3" s="142"/>
      <c r="C3" s="143"/>
      <c r="D3" s="143"/>
      <c r="E3" s="143"/>
      <c r="F3" s="143"/>
      <c r="G3" s="143"/>
      <c r="H3" s="143"/>
      <c r="I3" s="143"/>
      <c r="J3" s="143"/>
      <c r="K3" s="143"/>
      <c r="L3" s="16"/>
      <c r="AT3" s="13" t="s">
        <v>87</v>
      </c>
    </row>
    <row r="4" s="1" customFormat="1" ht="24.96" customHeight="1">
      <c r="B4" s="16"/>
      <c r="D4" s="144" t="s">
        <v>163</v>
      </c>
      <c r="L4" s="16"/>
      <c r="M4" s="145" t="s">
        <v>10</v>
      </c>
      <c r="AT4" s="13" t="s">
        <v>4</v>
      </c>
    </row>
    <row r="5" s="1" customFormat="1" ht="6.96" customHeight="1">
      <c r="B5" s="16"/>
      <c r="L5" s="16"/>
    </row>
    <row r="6" s="1" customFormat="1" ht="12" customHeight="1">
      <c r="B6" s="16"/>
      <c r="D6" s="146" t="s">
        <v>16</v>
      </c>
      <c r="L6" s="16"/>
    </row>
    <row r="7" s="1" customFormat="1" ht="16.5" customHeight="1">
      <c r="B7" s="16"/>
      <c r="E7" s="147" t="str">
        <f>'Rekapitulace stavby'!K6</f>
        <v>Oprava přejezdů v obvodu ST Karlovy Vary 2023-24</v>
      </c>
      <c r="F7" s="146"/>
      <c r="G7" s="146"/>
      <c r="H7" s="146"/>
      <c r="L7" s="16"/>
    </row>
    <row r="8" s="1" customFormat="1" ht="12" customHeight="1">
      <c r="B8" s="16"/>
      <c r="D8" s="146" t="s">
        <v>164</v>
      </c>
      <c r="L8" s="16"/>
    </row>
    <row r="9" s="2" customFormat="1" ht="16.5" customHeight="1">
      <c r="A9" s="34"/>
      <c r="B9" s="40"/>
      <c r="C9" s="34"/>
      <c r="D9" s="34"/>
      <c r="E9" s="147" t="s">
        <v>839</v>
      </c>
      <c r="F9" s="34"/>
      <c r="G9" s="34"/>
      <c r="H9" s="34"/>
      <c r="I9" s="34"/>
      <c r="J9" s="34"/>
      <c r="K9" s="34"/>
      <c r="L9" s="5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 ht="12" customHeight="1">
      <c r="A10" s="34"/>
      <c r="B10" s="40"/>
      <c r="C10" s="34"/>
      <c r="D10" s="146" t="s">
        <v>166</v>
      </c>
      <c r="E10" s="34"/>
      <c r="F10" s="34"/>
      <c r="G10" s="34"/>
      <c r="H10" s="34"/>
      <c r="I10" s="34"/>
      <c r="J10" s="34"/>
      <c r="K10" s="34"/>
      <c r="L10" s="5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6.5" customHeight="1">
      <c r="A11" s="34"/>
      <c r="B11" s="40"/>
      <c r="C11" s="34"/>
      <c r="D11" s="34"/>
      <c r="E11" s="148" t="s">
        <v>929</v>
      </c>
      <c r="F11" s="34"/>
      <c r="G11" s="34"/>
      <c r="H11" s="34"/>
      <c r="I11" s="34"/>
      <c r="J11" s="34"/>
      <c r="K11" s="34"/>
      <c r="L11" s="5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>
      <c r="A12" s="34"/>
      <c r="B12" s="40"/>
      <c r="C12" s="34"/>
      <c r="D12" s="34"/>
      <c r="E12" s="34"/>
      <c r="F12" s="34"/>
      <c r="G12" s="34"/>
      <c r="H12" s="34"/>
      <c r="I12" s="34"/>
      <c r="J12" s="34"/>
      <c r="K12" s="34"/>
      <c r="L12" s="5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2" customHeight="1">
      <c r="A13" s="34"/>
      <c r="B13" s="40"/>
      <c r="C13" s="34"/>
      <c r="D13" s="146" t="s">
        <v>18</v>
      </c>
      <c r="E13" s="34"/>
      <c r="F13" s="137" t="s">
        <v>1</v>
      </c>
      <c r="G13" s="34"/>
      <c r="H13" s="34"/>
      <c r="I13" s="146" t="s">
        <v>19</v>
      </c>
      <c r="J13" s="137" t="s">
        <v>1</v>
      </c>
      <c r="K13" s="34"/>
      <c r="L13" s="5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40"/>
      <c r="C14" s="34"/>
      <c r="D14" s="146" t="s">
        <v>20</v>
      </c>
      <c r="E14" s="34"/>
      <c r="F14" s="137" t="s">
        <v>21</v>
      </c>
      <c r="G14" s="34"/>
      <c r="H14" s="34"/>
      <c r="I14" s="146" t="s">
        <v>22</v>
      </c>
      <c r="J14" s="149" t="str">
        <f>'Rekapitulace stavby'!AN8</f>
        <v>1. 2. 2023</v>
      </c>
      <c r="K14" s="34"/>
      <c r="L14" s="5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0.8" customHeight="1">
      <c r="A15" s="34"/>
      <c r="B15" s="40"/>
      <c r="C15" s="34"/>
      <c r="D15" s="34"/>
      <c r="E15" s="34"/>
      <c r="F15" s="34"/>
      <c r="G15" s="34"/>
      <c r="H15" s="34"/>
      <c r="I15" s="34"/>
      <c r="J15" s="34"/>
      <c r="K15" s="34"/>
      <c r="L15" s="5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12" customHeight="1">
      <c r="A16" s="34"/>
      <c r="B16" s="40"/>
      <c r="C16" s="34"/>
      <c r="D16" s="146" t="s">
        <v>24</v>
      </c>
      <c r="E16" s="34"/>
      <c r="F16" s="34"/>
      <c r="G16" s="34"/>
      <c r="H16" s="34"/>
      <c r="I16" s="146" t="s">
        <v>25</v>
      </c>
      <c r="J16" s="137" t="s">
        <v>26</v>
      </c>
      <c r="K16" s="34"/>
      <c r="L16" s="5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8" customHeight="1">
      <c r="A17" s="34"/>
      <c r="B17" s="40"/>
      <c r="C17" s="34"/>
      <c r="D17" s="34"/>
      <c r="E17" s="137" t="s">
        <v>27</v>
      </c>
      <c r="F17" s="34"/>
      <c r="G17" s="34"/>
      <c r="H17" s="34"/>
      <c r="I17" s="146" t="s">
        <v>28</v>
      </c>
      <c r="J17" s="137" t="s">
        <v>29</v>
      </c>
      <c r="K17" s="34"/>
      <c r="L17" s="5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6.96" customHeight="1">
      <c r="A18" s="34"/>
      <c r="B18" s="40"/>
      <c r="C18" s="34"/>
      <c r="D18" s="34"/>
      <c r="E18" s="34"/>
      <c r="F18" s="34"/>
      <c r="G18" s="34"/>
      <c r="H18" s="34"/>
      <c r="I18" s="34"/>
      <c r="J18" s="34"/>
      <c r="K18" s="34"/>
      <c r="L18" s="5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12" customHeight="1">
      <c r="A19" s="34"/>
      <c r="B19" s="40"/>
      <c r="C19" s="34"/>
      <c r="D19" s="146" t="s">
        <v>30</v>
      </c>
      <c r="E19" s="34"/>
      <c r="F19" s="34"/>
      <c r="G19" s="34"/>
      <c r="H19" s="34"/>
      <c r="I19" s="146" t="s">
        <v>25</v>
      </c>
      <c r="J19" s="29" t="str">
        <f>'Rekapitulace stavby'!AN13</f>
        <v>Vyplň údaj</v>
      </c>
      <c r="K19" s="34"/>
      <c r="L19" s="5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8" customHeight="1">
      <c r="A20" s="34"/>
      <c r="B20" s="40"/>
      <c r="C20" s="34"/>
      <c r="D20" s="34"/>
      <c r="E20" s="29" t="str">
        <f>'Rekapitulace stavby'!E14</f>
        <v>Vyplň údaj</v>
      </c>
      <c r="F20" s="137"/>
      <c r="G20" s="137"/>
      <c r="H20" s="137"/>
      <c r="I20" s="146" t="s">
        <v>28</v>
      </c>
      <c r="J20" s="29" t="str">
        <f>'Rekapitulace stavby'!AN14</f>
        <v>Vyplň údaj</v>
      </c>
      <c r="K20" s="34"/>
      <c r="L20" s="5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6.96" customHeight="1">
      <c r="A21" s="34"/>
      <c r="B21" s="40"/>
      <c r="C21" s="34"/>
      <c r="D21" s="34"/>
      <c r="E21" s="34"/>
      <c r="F21" s="34"/>
      <c r="G21" s="34"/>
      <c r="H21" s="34"/>
      <c r="I21" s="34"/>
      <c r="J21" s="34"/>
      <c r="K21" s="34"/>
      <c r="L21" s="5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12" customHeight="1">
      <c r="A22" s="34"/>
      <c r="B22" s="40"/>
      <c r="C22" s="34"/>
      <c r="D22" s="146" t="s">
        <v>32</v>
      </c>
      <c r="E22" s="34"/>
      <c r="F22" s="34"/>
      <c r="G22" s="34"/>
      <c r="H22" s="34"/>
      <c r="I22" s="146" t="s">
        <v>25</v>
      </c>
      <c r="J22" s="137" t="str">
        <f>IF('Rekapitulace stavby'!AN16="","",'Rekapitulace stavby'!AN16)</f>
        <v/>
      </c>
      <c r="K22" s="34"/>
      <c r="L22" s="5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8" customHeight="1">
      <c r="A23" s="34"/>
      <c r="B23" s="40"/>
      <c r="C23" s="34"/>
      <c r="D23" s="34"/>
      <c r="E23" s="137" t="str">
        <f>IF('Rekapitulace stavby'!E17="","",'Rekapitulace stavby'!E17)</f>
        <v xml:space="preserve"> </v>
      </c>
      <c r="F23" s="34"/>
      <c r="G23" s="34"/>
      <c r="H23" s="34"/>
      <c r="I23" s="146" t="s">
        <v>28</v>
      </c>
      <c r="J23" s="137" t="str">
        <f>IF('Rekapitulace stavby'!AN17="","",'Rekapitulace stavby'!AN17)</f>
        <v/>
      </c>
      <c r="K23" s="34"/>
      <c r="L23" s="5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6.96" customHeight="1">
      <c r="A24" s="34"/>
      <c r="B24" s="40"/>
      <c r="C24" s="34"/>
      <c r="D24" s="34"/>
      <c r="E24" s="34"/>
      <c r="F24" s="34"/>
      <c r="G24" s="34"/>
      <c r="H24" s="34"/>
      <c r="I24" s="34"/>
      <c r="J24" s="34"/>
      <c r="K24" s="34"/>
      <c r="L24" s="5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12" customHeight="1">
      <c r="A25" s="34"/>
      <c r="B25" s="40"/>
      <c r="C25" s="34"/>
      <c r="D25" s="146" t="s">
        <v>35</v>
      </c>
      <c r="E25" s="34"/>
      <c r="F25" s="34"/>
      <c r="G25" s="34"/>
      <c r="H25" s="34"/>
      <c r="I25" s="146" t="s">
        <v>25</v>
      </c>
      <c r="J25" s="137" t="s">
        <v>1</v>
      </c>
      <c r="K25" s="34"/>
      <c r="L25" s="5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8" customHeight="1">
      <c r="A26" s="34"/>
      <c r="B26" s="40"/>
      <c r="C26" s="34"/>
      <c r="D26" s="34"/>
      <c r="E26" s="137" t="s">
        <v>36</v>
      </c>
      <c r="F26" s="34"/>
      <c r="G26" s="34"/>
      <c r="H26" s="34"/>
      <c r="I26" s="146" t="s">
        <v>28</v>
      </c>
      <c r="J26" s="137" t="s">
        <v>1</v>
      </c>
      <c r="K26" s="34"/>
      <c r="L26" s="5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2" customFormat="1" ht="6.96" customHeight="1">
      <c r="A27" s="34"/>
      <c r="B27" s="40"/>
      <c r="C27" s="34"/>
      <c r="D27" s="34"/>
      <c r="E27" s="34"/>
      <c r="F27" s="34"/>
      <c r="G27" s="34"/>
      <c r="H27" s="34"/>
      <c r="I27" s="34"/>
      <c r="J27" s="34"/>
      <c r="K27" s="34"/>
      <c r="L27" s="59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="2" customFormat="1" ht="12" customHeight="1">
      <c r="A28" s="34"/>
      <c r="B28" s="40"/>
      <c r="C28" s="34"/>
      <c r="D28" s="146" t="s">
        <v>37</v>
      </c>
      <c r="E28" s="34"/>
      <c r="F28" s="34"/>
      <c r="G28" s="34"/>
      <c r="H28" s="34"/>
      <c r="I28" s="34"/>
      <c r="J28" s="34"/>
      <c r="K28" s="34"/>
      <c r="L28" s="5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8" customFormat="1" ht="16.5" customHeight="1">
      <c r="A29" s="150"/>
      <c r="B29" s="151"/>
      <c r="C29" s="150"/>
      <c r="D29" s="150"/>
      <c r="E29" s="152" t="s">
        <v>1</v>
      </c>
      <c r="F29" s="152"/>
      <c r="G29" s="152"/>
      <c r="H29" s="152"/>
      <c r="I29" s="150"/>
      <c r="J29" s="150"/>
      <c r="K29" s="150"/>
      <c r="L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="2" customFormat="1" ht="6.96" customHeight="1">
      <c r="A30" s="34"/>
      <c r="B30" s="40"/>
      <c r="C30" s="34"/>
      <c r="D30" s="34"/>
      <c r="E30" s="34"/>
      <c r="F30" s="34"/>
      <c r="G30" s="34"/>
      <c r="H30" s="34"/>
      <c r="I30" s="34"/>
      <c r="J30" s="34"/>
      <c r="K30" s="34"/>
      <c r="L30" s="5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40"/>
      <c r="C31" s="34"/>
      <c r="D31" s="154"/>
      <c r="E31" s="154"/>
      <c r="F31" s="154"/>
      <c r="G31" s="154"/>
      <c r="H31" s="154"/>
      <c r="I31" s="154"/>
      <c r="J31" s="154"/>
      <c r="K31" s="154"/>
      <c r="L31" s="5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25.44" customHeight="1">
      <c r="A32" s="34"/>
      <c r="B32" s="40"/>
      <c r="C32" s="34"/>
      <c r="D32" s="155" t="s">
        <v>38</v>
      </c>
      <c r="E32" s="34"/>
      <c r="F32" s="34"/>
      <c r="G32" s="34"/>
      <c r="H32" s="34"/>
      <c r="I32" s="34"/>
      <c r="J32" s="156">
        <f>ROUND(J120, 2)</f>
        <v>0</v>
      </c>
      <c r="K32" s="34"/>
      <c r="L32" s="5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6.96" customHeight="1">
      <c r="A33" s="34"/>
      <c r="B33" s="40"/>
      <c r="C33" s="34"/>
      <c r="D33" s="154"/>
      <c r="E33" s="154"/>
      <c r="F33" s="154"/>
      <c r="G33" s="154"/>
      <c r="H33" s="154"/>
      <c r="I33" s="154"/>
      <c r="J33" s="154"/>
      <c r="K33" s="154"/>
      <c r="L33" s="5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40"/>
      <c r="C34" s="34"/>
      <c r="D34" s="34"/>
      <c r="E34" s="34"/>
      <c r="F34" s="157" t="s">
        <v>40</v>
      </c>
      <c r="G34" s="34"/>
      <c r="H34" s="34"/>
      <c r="I34" s="157" t="s">
        <v>39</v>
      </c>
      <c r="J34" s="157" t="s">
        <v>41</v>
      </c>
      <c r="K34" s="34"/>
      <c r="L34" s="5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="2" customFormat="1" ht="14.4" customHeight="1">
      <c r="A35" s="34"/>
      <c r="B35" s="40"/>
      <c r="C35" s="34"/>
      <c r="D35" s="158" t="s">
        <v>42</v>
      </c>
      <c r="E35" s="146" t="s">
        <v>43</v>
      </c>
      <c r="F35" s="159">
        <f>ROUND((SUM(BE120:BE122)),  2)</f>
        <v>0</v>
      </c>
      <c r="G35" s="34"/>
      <c r="H35" s="34"/>
      <c r="I35" s="160">
        <v>0.20999999999999999</v>
      </c>
      <c r="J35" s="159">
        <f>ROUND(((SUM(BE120:BE122))*I35),  2)</f>
        <v>0</v>
      </c>
      <c r="K35" s="34"/>
      <c r="L35" s="5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14.4" customHeight="1">
      <c r="A36" s="34"/>
      <c r="B36" s="40"/>
      <c r="C36" s="34"/>
      <c r="D36" s="34"/>
      <c r="E36" s="146" t="s">
        <v>44</v>
      </c>
      <c r="F36" s="159">
        <f>ROUND((SUM(BF120:BF122)),  2)</f>
        <v>0</v>
      </c>
      <c r="G36" s="34"/>
      <c r="H36" s="34"/>
      <c r="I36" s="160">
        <v>0.14999999999999999</v>
      </c>
      <c r="J36" s="159">
        <f>ROUND(((SUM(BF120:BF122))*I36),  2)</f>
        <v>0</v>
      </c>
      <c r="K36" s="34"/>
      <c r="L36" s="5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46" t="s">
        <v>45</v>
      </c>
      <c r="F37" s="159">
        <f>ROUND((SUM(BG120:BG122)),  2)</f>
        <v>0</v>
      </c>
      <c r="G37" s="34"/>
      <c r="H37" s="34"/>
      <c r="I37" s="160">
        <v>0.20999999999999999</v>
      </c>
      <c r="J37" s="159">
        <f>0</f>
        <v>0</v>
      </c>
      <c r="K37" s="34"/>
      <c r="L37" s="5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14.4" customHeight="1">
      <c r="A38" s="34"/>
      <c r="B38" s="40"/>
      <c r="C38" s="34"/>
      <c r="D38" s="34"/>
      <c r="E38" s="146" t="s">
        <v>46</v>
      </c>
      <c r="F38" s="159">
        <f>ROUND((SUM(BH120:BH122)),  2)</f>
        <v>0</v>
      </c>
      <c r="G38" s="34"/>
      <c r="H38" s="34"/>
      <c r="I38" s="160">
        <v>0.14999999999999999</v>
      </c>
      <c r="J38" s="159">
        <f>0</f>
        <v>0</v>
      </c>
      <c r="K38" s="34"/>
      <c r="L38" s="5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14.4" customHeight="1">
      <c r="A39" s="34"/>
      <c r="B39" s="40"/>
      <c r="C39" s="34"/>
      <c r="D39" s="34"/>
      <c r="E39" s="146" t="s">
        <v>47</v>
      </c>
      <c r="F39" s="159">
        <f>ROUND((SUM(BI120:BI122)),  2)</f>
        <v>0</v>
      </c>
      <c r="G39" s="34"/>
      <c r="H39" s="34"/>
      <c r="I39" s="160">
        <v>0</v>
      </c>
      <c r="J39" s="159">
        <f>0</f>
        <v>0</v>
      </c>
      <c r="K39" s="34"/>
      <c r="L39" s="5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6.96" customHeight="1">
      <c r="A40" s="34"/>
      <c r="B40" s="40"/>
      <c r="C40" s="34"/>
      <c r="D40" s="34"/>
      <c r="E40" s="34"/>
      <c r="F40" s="34"/>
      <c r="G40" s="34"/>
      <c r="H40" s="34"/>
      <c r="I40" s="34"/>
      <c r="J40" s="34"/>
      <c r="K40" s="34"/>
      <c r="L40" s="5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2" customFormat="1" ht="25.44" customHeight="1">
      <c r="A41" s="34"/>
      <c r="B41" s="40"/>
      <c r="C41" s="161"/>
      <c r="D41" s="162" t="s">
        <v>48</v>
      </c>
      <c r="E41" s="163"/>
      <c r="F41" s="163"/>
      <c r="G41" s="164" t="s">
        <v>49</v>
      </c>
      <c r="H41" s="165" t="s">
        <v>50</v>
      </c>
      <c r="I41" s="163"/>
      <c r="J41" s="166">
        <f>SUM(J32:J39)</f>
        <v>0</v>
      </c>
      <c r="K41" s="167"/>
      <c r="L41" s="59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="2" customFormat="1" ht="14.4" customHeight="1">
      <c r="A42" s="34"/>
      <c r="B42" s="40"/>
      <c r="C42" s="34"/>
      <c r="D42" s="34"/>
      <c r="E42" s="34"/>
      <c r="F42" s="34"/>
      <c r="G42" s="34"/>
      <c r="H42" s="34"/>
      <c r="I42" s="34"/>
      <c r="J42" s="34"/>
      <c r="K42" s="34"/>
      <c r="L42" s="59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="1" customFormat="1" ht="14.4" customHeight="1">
      <c r="B43" s="16"/>
      <c r="L43" s="16"/>
    </row>
    <row r="44" s="1" customFormat="1" ht="14.4" customHeight="1">
      <c r="B44" s="16"/>
      <c r="L44" s="16"/>
    </row>
    <row r="45" s="1" customFormat="1" ht="14.4" customHeight="1">
      <c r="B45" s="16"/>
      <c r="L45" s="16"/>
    </row>
    <row r="46" s="1" customFormat="1" ht="14.4" customHeight="1">
      <c r="B46" s="16"/>
      <c r="L46" s="16"/>
    </row>
    <row r="47" s="1" customFormat="1" ht="14.4" customHeight="1">
      <c r="B47" s="16"/>
      <c r="L47" s="16"/>
    </row>
    <row r="48" s="1" customFormat="1" ht="14.4" customHeight="1">
      <c r="B48" s="16"/>
      <c r="L48" s="16"/>
    </row>
    <row r="49" s="1" customFormat="1" ht="14.4" customHeight="1">
      <c r="B49" s="16"/>
      <c r="L49" s="16"/>
    </row>
    <row r="50" s="2" customFormat="1" ht="14.4" customHeight="1">
      <c r="B50" s="59"/>
      <c r="D50" s="168" t="s">
        <v>51</v>
      </c>
      <c r="E50" s="169"/>
      <c r="F50" s="169"/>
      <c r="G50" s="168" t="s">
        <v>52</v>
      </c>
      <c r="H50" s="169"/>
      <c r="I50" s="169"/>
      <c r="J50" s="169"/>
      <c r="K50" s="169"/>
      <c r="L50" s="59"/>
    </row>
    <row r="51">
      <c r="B51" s="16"/>
      <c r="L51" s="16"/>
    </row>
    <row r="52">
      <c r="B52" s="16"/>
      <c r="L52" s="16"/>
    </row>
    <row r="53">
      <c r="B53" s="16"/>
      <c r="L53" s="16"/>
    </row>
    <row r="54">
      <c r="B54" s="16"/>
      <c r="L54" s="16"/>
    </row>
    <row r="55">
      <c r="B55" s="16"/>
      <c r="L55" s="16"/>
    </row>
    <row r="56">
      <c r="B56" s="16"/>
      <c r="L56" s="16"/>
    </row>
    <row r="57">
      <c r="B57" s="16"/>
      <c r="L57" s="16"/>
    </row>
    <row r="58">
      <c r="B58" s="16"/>
      <c r="L58" s="16"/>
    </row>
    <row r="59">
      <c r="B59" s="16"/>
      <c r="L59" s="16"/>
    </row>
    <row r="60">
      <c r="B60" s="16"/>
      <c r="L60" s="16"/>
    </row>
    <row r="61" s="2" customFormat="1">
      <c r="A61" s="34"/>
      <c r="B61" s="40"/>
      <c r="C61" s="34"/>
      <c r="D61" s="170" t="s">
        <v>53</v>
      </c>
      <c r="E61" s="171"/>
      <c r="F61" s="172" t="s">
        <v>54</v>
      </c>
      <c r="G61" s="170" t="s">
        <v>53</v>
      </c>
      <c r="H61" s="171"/>
      <c r="I61" s="171"/>
      <c r="J61" s="173" t="s">
        <v>54</v>
      </c>
      <c r="K61" s="171"/>
      <c r="L61" s="59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6"/>
      <c r="L62" s="16"/>
    </row>
    <row r="63">
      <c r="B63" s="16"/>
      <c r="L63" s="16"/>
    </row>
    <row r="64">
      <c r="B64" s="16"/>
      <c r="L64" s="16"/>
    </row>
    <row r="65" s="2" customFormat="1">
      <c r="A65" s="34"/>
      <c r="B65" s="40"/>
      <c r="C65" s="34"/>
      <c r="D65" s="168" t="s">
        <v>55</v>
      </c>
      <c r="E65" s="174"/>
      <c r="F65" s="174"/>
      <c r="G65" s="168" t="s">
        <v>56</v>
      </c>
      <c r="H65" s="174"/>
      <c r="I65" s="174"/>
      <c r="J65" s="174"/>
      <c r="K65" s="174"/>
      <c r="L65" s="59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6"/>
      <c r="L66" s="16"/>
    </row>
    <row r="67">
      <c r="B67" s="16"/>
      <c r="L67" s="16"/>
    </row>
    <row r="68">
      <c r="B68" s="16"/>
      <c r="L68" s="16"/>
    </row>
    <row r="69">
      <c r="B69" s="16"/>
      <c r="L69" s="16"/>
    </row>
    <row r="70">
      <c r="B70" s="16"/>
      <c r="L70" s="16"/>
    </row>
    <row r="71">
      <c r="B71" s="16"/>
      <c r="L71" s="16"/>
    </row>
    <row r="72">
      <c r="B72" s="16"/>
      <c r="L72" s="16"/>
    </row>
    <row r="73">
      <c r="B73" s="16"/>
      <c r="L73" s="16"/>
    </row>
    <row r="74">
      <c r="B74" s="16"/>
      <c r="L74" s="16"/>
    </row>
    <row r="75">
      <c r="B75" s="16"/>
      <c r="L75" s="16"/>
    </row>
    <row r="76" s="2" customFormat="1">
      <c r="A76" s="34"/>
      <c r="B76" s="40"/>
      <c r="C76" s="34"/>
      <c r="D76" s="170" t="s">
        <v>53</v>
      </c>
      <c r="E76" s="171"/>
      <c r="F76" s="172" t="s">
        <v>54</v>
      </c>
      <c r="G76" s="170" t="s">
        <v>53</v>
      </c>
      <c r="H76" s="171"/>
      <c r="I76" s="171"/>
      <c r="J76" s="173" t="s">
        <v>54</v>
      </c>
      <c r="K76" s="171"/>
      <c r="L76" s="5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175"/>
      <c r="C77" s="176"/>
      <c r="D77" s="176"/>
      <c r="E77" s="176"/>
      <c r="F77" s="176"/>
      <c r="G77" s="176"/>
      <c r="H77" s="176"/>
      <c r="I77" s="176"/>
      <c r="J77" s="176"/>
      <c r="K77" s="176"/>
      <c r="L77" s="5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177"/>
      <c r="C81" s="178"/>
      <c r="D81" s="178"/>
      <c r="E81" s="178"/>
      <c r="F81" s="178"/>
      <c r="G81" s="178"/>
      <c r="H81" s="178"/>
      <c r="I81" s="178"/>
      <c r="J81" s="178"/>
      <c r="K81" s="178"/>
      <c r="L81" s="59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168</v>
      </c>
      <c r="D82" s="36"/>
      <c r="E82" s="36"/>
      <c r="F82" s="36"/>
      <c r="G82" s="36"/>
      <c r="H82" s="36"/>
      <c r="I82" s="36"/>
      <c r="J82" s="36"/>
      <c r="K82" s="36"/>
      <c r="L82" s="59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9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6"/>
      <c r="E84" s="36"/>
      <c r="F84" s="36"/>
      <c r="G84" s="36"/>
      <c r="H84" s="36"/>
      <c r="I84" s="36"/>
      <c r="J84" s="36"/>
      <c r="K84" s="36"/>
      <c r="L84" s="59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6"/>
      <c r="D85" s="36"/>
      <c r="E85" s="179" t="str">
        <f>E7</f>
        <v>Oprava přejezdů v obvodu ST Karlovy Vary 2023-24</v>
      </c>
      <c r="F85" s="28"/>
      <c r="G85" s="28"/>
      <c r="H85" s="28"/>
      <c r="I85" s="36"/>
      <c r="J85" s="36"/>
      <c r="K85" s="36"/>
      <c r="L85" s="59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1" customFormat="1" ht="12" customHeight="1">
      <c r="B86" s="17"/>
      <c r="C86" s="28" t="s">
        <v>164</v>
      </c>
      <c r="D86" s="18"/>
      <c r="E86" s="18"/>
      <c r="F86" s="18"/>
      <c r="G86" s="18"/>
      <c r="H86" s="18"/>
      <c r="I86" s="18"/>
      <c r="J86" s="18"/>
      <c r="K86" s="18"/>
      <c r="L86" s="16"/>
    </row>
    <row r="87" s="2" customFormat="1" ht="16.5" customHeight="1">
      <c r="A87" s="34"/>
      <c r="B87" s="35"/>
      <c r="C87" s="36"/>
      <c r="D87" s="36"/>
      <c r="E87" s="179" t="s">
        <v>839</v>
      </c>
      <c r="F87" s="36"/>
      <c r="G87" s="36"/>
      <c r="H87" s="36"/>
      <c r="I87" s="36"/>
      <c r="J87" s="36"/>
      <c r="K87" s="36"/>
      <c r="L87" s="59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12" customHeight="1">
      <c r="A88" s="34"/>
      <c r="B88" s="35"/>
      <c r="C88" s="28" t="s">
        <v>166</v>
      </c>
      <c r="D88" s="36"/>
      <c r="E88" s="36"/>
      <c r="F88" s="36"/>
      <c r="G88" s="36"/>
      <c r="H88" s="36"/>
      <c r="I88" s="36"/>
      <c r="J88" s="36"/>
      <c r="K88" s="36"/>
      <c r="L88" s="59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6.5" customHeight="1">
      <c r="A89" s="34"/>
      <c r="B89" s="35"/>
      <c r="C89" s="36"/>
      <c r="D89" s="36"/>
      <c r="E89" s="72" t="str">
        <f>E11</f>
        <v>A.6.2 - Práce SSZT</v>
      </c>
      <c r="F89" s="36"/>
      <c r="G89" s="36"/>
      <c r="H89" s="36"/>
      <c r="I89" s="36"/>
      <c r="J89" s="36"/>
      <c r="K89" s="36"/>
      <c r="L89" s="59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9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2" customHeight="1">
      <c r="A91" s="34"/>
      <c r="B91" s="35"/>
      <c r="C91" s="28" t="s">
        <v>20</v>
      </c>
      <c r="D91" s="36"/>
      <c r="E91" s="36"/>
      <c r="F91" s="23" t="str">
        <f>F14</f>
        <v>ST Karlovy Vary</v>
      </c>
      <c r="G91" s="36"/>
      <c r="H91" s="36"/>
      <c r="I91" s="28" t="s">
        <v>22</v>
      </c>
      <c r="J91" s="75" t="str">
        <f>IF(J14="","",J14)</f>
        <v>1. 2. 2023</v>
      </c>
      <c r="K91" s="36"/>
      <c r="L91" s="59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6.96" customHeight="1">
      <c r="A92" s="34"/>
      <c r="B92" s="35"/>
      <c r="C92" s="36"/>
      <c r="D92" s="36"/>
      <c r="E92" s="36"/>
      <c r="F92" s="36"/>
      <c r="G92" s="36"/>
      <c r="H92" s="36"/>
      <c r="I92" s="36"/>
      <c r="J92" s="36"/>
      <c r="K92" s="36"/>
      <c r="L92" s="59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5.15" customHeight="1">
      <c r="A93" s="34"/>
      <c r="B93" s="35"/>
      <c r="C93" s="28" t="s">
        <v>24</v>
      </c>
      <c r="D93" s="36"/>
      <c r="E93" s="36"/>
      <c r="F93" s="23" t="str">
        <f>E17</f>
        <v>Správa železnic,s.o.;OŘ ÚNL - ST Karlovy Vary</v>
      </c>
      <c r="G93" s="36"/>
      <c r="H93" s="36"/>
      <c r="I93" s="28" t="s">
        <v>32</v>
      </c>
      <c r="J93" s="32" t="str">
        <f>E23</f>
        <v xml:space="preserve"> </v>
      </c>
      <c r="K93" s="36"/>
      <c r="L93" s="59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15.15" customHeight="1">
      <c r="A94" s="34"/>
      <c r="B94" s="35"/>
      <c r="C94" s="28" t="s">
        <v>30</v>
      </c>
      <c r="D94" s="36"/>
      <c r="E94" s="36"/>
      <c r="F94" s="23" t="str">
        <f>IF(E20="","",E20)</f>
        <v>Vyplň údaj</v>
      </c>
      <c r="G94" s="36"/>
      <c r="H94" s="36"/>
      <c r="I94" s="28" t="s">
        <v>35</v>
      </c>
      <c r="J94" s="32" t="str">
        <f>E26</f>
        <v>Pavlína Liprtová</v>
      </c>
      <c r="K94" s="36"/>
      <c r="L94" s="59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9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9.28" customHeight="1">
      <c r="A96" s="34"/>
      <c r="B96" s="35"/>
      <c r="C96" s="180" t="s">
        <v>169</v>
      </c>
      <c r="D96" s="181"/>
      <c r="E96" s="181"/>
      <c r="F96" s="181"/>
      <c r="G96" s="181"/>
      <c r="H96" s="181"/>
      <c r="I96" s="181"/>
      <c r="J96" s="182" t="s">
        <v>170</v>
      </c>
      <c r="K96" s="181"/>
      <c r="L96" s="59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="2" customFormat="1" ht="10.32" customHeight="1">
      <c r="A97" s="34"/>
      <c r="B97" s="35"/>
      <c r="C97" s="36"/>
      <c r="D97" s="36"/>
      <c r="E97" s="36"/>
      <c r="F97" s="36"/>
      <c r="G97" s="36"/>
      <c r="H97" s="36"/>
      <c r="I97" s="36"/>
      <c r="J97" s="36"/>
      <c r="K97" s="36"/>
      <c r="L97" s="59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="2" customFormat="1" ht="22.8" customHeight="1">
      <c r="A98" s="34"/>
      <c r="B98" s="35"/>
      <c r="C98" s="183" t="s">
        <v>171</v>
      </c>
      <c r="D98" s="36"/>
      <c r="E98" s="36"/>
      <c r="F98" s="36"/>
      <c r="G98" s="36"/>
      <c r="H98" s="36"/>
      <c r="I98" s="36"/>
      <c r="J98" s="106">
        <f>J120</f>
        <v>0</v>
      </c>
      <c r="K98" s="36"/>
      <c r="L98" s="59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3" t="s">
        <v>172</v>
      </c>
    </row>
    <row r="99" s="2" customFormat="1" ht="21.84" customHeight="1">
      <c r="A99" s="34"/>
      <c r="B99" s="35"/>
      <c r="C99" s="36"/>
      <c r="D99" s="36"/>
      <c r="E99" s="36"/>
      <c r="F99" s="36"/>
      <c r="G99" s="36"/>
      <c r="H99" s="36"/>
      <c r="I99" s="36"/>
      <c r="J99" s="36"/>
      <c r="K99" s="36"/>
      <c r="L99" s="59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="2" customFormat="1" ht="6.96" customHeight="1">
      <c r="A100" s="34"/>
      <c r="B100" s="62"/>
      <c r="C100" s="63"/>
      <c r="D100" s="63"/>
      <c r="E100" s="63"/>
      <c r="F100" s="63"/>
      <c r="G100" s="63"/>
      <c r="H100" s="63"/>
      <c r="I100" s="63"/>
      <c r="J100" s="63"/>
      <c r="K100" s="63"/>
      <c r="L100" s="59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4" s="2" customFormat="1" ht="6.96" customHeight="1">
      <c r="A104" s="34"/>
      <c r="B104" s="64"/>
      <c r="C104" s="65"/>
      <c r="D104" s="65"/>
      <c r="E104" s="65"/>
      <c r="F104" s="65"/>
      <c r="G104" s="65"/>
      <c r="H104" s="65"/>
      <c r="I104" s="65"/>
      <c r="J104" s="65"/>
      <c r="K104" s="65"/>
      <c r="L104" s="59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="2" customFormat="1" ht="24.96" customHeight="1">
      <c r="A105" s="34"/>
      <c r="B105" s="35"/>
      <c r="C105" s="19" t="s">
        <v>173</v>
      </c>
      <c r="D105" s="36"/>
      <c r="E105" s="36"/>
      <c r="F105" s="36"/>
      <c r="G105" s="36"/>
      <c r="H105" s="36"/>
      <c r="I105" s="36"/>
      <c r="J105" s="36"/>
      <c r="K105" s="36"/>
      <c r="L105" s="59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="2" customFormat="1" ht="6.96" customHeight="1">
      <c r="A106" s="34"/>
      <c r="B106" s="35"/>
      <c r="C106" s="36"/>
      <c r="D106" s="36"/>
      <c r="E106" s="36"/>
      <c r="F106" s="36"/>
      <c r="G106" s="36"/>
      <c r="H106" s="36"/>
      <c r="I106" s="36"/>
      <c r="J106" s="36"/>
      <c r="K106" s="36"/>
      <c r="L106" s="59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12" customHeight="1">
      <c r="A107" s="34"/>
      <c r="B107" s="35"/>
      <c r="C107" s="28" t="s">
        <v>16</v>
      </c>
      <c r="D107" s="36"/>
      <c r="E107" s="36"/>
      <c r="F107" s="36"/>
      <c r="G107" s="36"/>
      <c r="H107" s="36"/>
      <c r="I107" s="36"/>
      <c r="J107" s="36"/>
      <c r="K107" s="36"/>
      <c r="L107" s="59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16.5" customHeight="1">
      <c r="A108" s="34"/>
      <c r="B108" s="35"/>
      <c r="C108" s="36"/>
      <c r="D108" s="36"/>
      <c r="E108" s="179" t="str">
        <f>E7</f>
        <v>Oprava přejezdů v obvodu ST Karlovy Vary 2023-24</v>
      </c>
      <c r="F108" s="28"/>
      <c r="G108" s="28"/>
      <c r="H108" s="28"/>
      <c r="I108" s="36"/>
      <c r="J108" s="36"/>
      <c r="K108" s="36"/>
      <c r="L108" s="59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1" customFormat="1" ht="12" customHeight="1">
      <c r="B109" s="17"/>
      <c r="C109" s="28" t="s">
        <v>164</v>
      </c>
      <c r="D109" s="18"/>
      <c r="E109" s="18"/>
      <c r="F109" s="18"/>
      <c r="G109" s="18"/>
      <c r="H109" s="18"/>
      <c r="I109" s="18"/>
      <c r="J109" s="18"/>
      <c r="K109" s="18"/>
      <c r="L109" s="16"/>
    </row>
    <row r="110" s="2" customFormat="1" ht="16.5" customHeight="1">
      <c r="A110" s="34"/>
      <c r="B110" s="35"/>
      <c r="C110" s="36"/>
      <c r="D110" s="36"/>
      <c r="E110" s="179" t="s">
        <v>839</v>
      </c>
      <c r="F110" s="36"/>
      <c r="G110" s="36"/>
      <c r="H110" s="36"/>
      <c r="I110" s="36"/>
      <c r="J110" s="36"/>
      <c r="K110" s="36"/>
      <c r="L110" s="59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2" customHeight="1">
      <c r="A111" s="34"/>
      <c r="B111" s="35"/>
      <c r="C111" s="28" t="s">
        <v>166</v>
      </c>
      <c r="D111" s="36"/>
      <c r="E111" s="36"/>
      <c r="F111" s="36"/>
      <c r="G111" s="36"/>
      <c r="H111" s="36"/>
      <c r="I111" s="36"/>
      <c r="J111" s="36"/>
      <c r="K111" s="36"/>
      <c r="L111" s="59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6.5" customHeight="1">
      <c r="A112" s="34"/>
      <c r="B112" s="35"/>
      <c r="C112" s="36"/>
      <c r="D112" s="36"/>
      <c r="E112" s="72" t="str">
        <f>E11</f>
        <v>A.6.2 - Práce SSZT</v>
      </c>
      <c r="F112" s="36"/>
      <c r="G112" s="36"/>
      <c r="H112" s="36"/>
      <c r="I112" s="36"/>
      <c r="J112" s="36"/>
      <c r="K112" s="36"/>
      <c r="L112" s="59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6.96" customHeight="1">
      <c r="A113" s="34"/>
      <c r="B113" s="35"/>
      <c r="C113" s="36"/>
      <c r="D113" s="36"/>
      <c r="E113" s="36"/>
      <c r="F113" s="36"/>
      <c r="G113" s="36"/>
      <c r="H113" s="36"/>
      <c r="I113" s="36"/>
      <c r="J113" s="36"/>
      <c r="K113" s="36"/>
      <c r="L113" s="59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2" customHeight="1">
      <c r="A114" s="34"/>
      <c r="B114" s="35"/>
      <c r="C114" s="28" t="s">
        <v>20</v>
      </c>
      <c r="D114" s="36"/>
      <c r="E114" s="36"/>
      <c r="F114" s="23" t="str">
        <f>F14</f>
        <v>ST Karlovy Vary</v>
      </c>
      <c r="G114" s="36"/>
      <c r="H114" s="36"/>
      <c r="I114" s="28" t="s">
        <v>22</v>
      </c>
      <c r="J114" s="75" t="str">
        <f>IF(J14="","",J14)</f>
        <v>1. 2. 2023</v>
      </c>
      <c r="K114" s="36"/>
      <c r="L114" s="59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6.96" customHeight="1">
      <c r="A115" s="34"/>
      <c r="B115" s="35"/>
      <c r="C115" s="36"/>
      <c r="D115" s="36"/>
      <c r="E115" s="36"/>
      <c r="F115" s="36"/>
      <c r="G115" s="36"/>
      <c r="H115" s="36"/>
      <c r="I115" s="36"/>
      <c r="J115" s="36"/>
      <c r="K115" s="36"/>
      <c r="L115" s="59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5.15" customHeight="1">
      <c r="A116" s="34"/>
      <c r="B116" s="35"/>
      <c r="C116" s="28" t="s">
        <v>24</v>
      </c>
      <c r="D116" s="36"/>
      <c r="E116" s="36"/>
      <c r="F116" s="23" t="str">
        <f>E17</f>
        <v>Správa železnic,s.o.;OŘ ÚNL - ST Karlovy Vary</v>
      </c>
      <c r="G116" s="36"/>
      <c r="H116" s="36"/>
      <c r="I116" s="28" t="s">
        <v>32</v>
      </c>
      <c r="J116" s="32" t="str">
        <f>E23</f>
        <v xml:space="preserve"> </v>
      </c>
      <c r="K116" s="36"/>
      <c r="L116" s="59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5.15" customHeight="1">
      <c r="A117" s="34"/>
      <c r="B117" s="35"/>
      <c r="C117" s="28" t="s">
        <v>30</v>
      </c>
      <c r="D117" s="36"/>
      <c r="E117" s="36"/>
      <c r="F117" s="23" t="str">
        <f>IF(E20="","",E20)</f>
        <v>Vyplň údaj</v>
      </c>
      <c r="G117" s="36"/>
      <c r="H117" s="36"/>
      <c r="I117" s="28" t="s">
        <v>35</v>
      </c>
      <c r="J117" s="32" t="str">
        <f>E26</f>
        <v>Pavlína Liprtová</v>
      </c>
      <c r="K117" s="36"/>
      <c r="L117" s="59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0.32" customHeight="1">
      <c r="A118" s="34"/>
      <c r="B118" s="35"/>
      <c r="C118" s="36"/>
      <c r="D118" s="36"/>
      <c r="E118" s="36"/>
      <c r="F118" s="36"/>
      <c r="G118" s="36"/>
      <c r="H118" s="36"/>
      <c r="I118" s="36"/>
      <c r="J118" s="36"/>
      <c r="K118" s="36"/>
      <c r="L118" s="59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9" customFormat="1" ht="29.28" customHeight="1">
      <c r="A119" s="184"/>
      <c r="B119" s="185"/>
      <c r="C119" s="186" t="s">
        <v>174</v>
      </c>
      <c r="D119" s="187" t="s">
        <v>63</v>
      </c>
      <c r="E119" s="187" t="s">
        <v>59</v>
      </c>
      <c r="F119" s="187" t="s">
        <v>60</v>
      </c>
      <c r="G119" s="187" t="s">
        <v>175</v>
      </c>
      <c r="H119" s="187" t="s">
        <v>176</v>
      </c>
      <c r="I119" s="187" t="s">
        <v>177</v>
      </c>
      <c r="J119" s="187" t="s">
        <v>170</v>
      </c>
      <c r="K119" s="188" t="s">
        <v>178</v>
      </c>
      <c r="L119" s="189"/>
      <c r="M119" s="96" t="s">
        <v>1</v>
      </c>
      <c r="N119" s="97" t="s">
        <v>42</v>
      </c>
      <c r="O119" s="97" t="s">
        <v>179</v>
      </c>
      <c r="P119" s="97" t="s">
        <v>180</v>
      </c>
      <c r="Q119" s="97" t="s">
        <v>181</v>
      </c>
      <c r="R119" s="97" t="s">
        <v>182</v>
      </c>
      <c r="S119" s="97" t="s">
        <v>183</v>
      </c>
      <c r="T119" s="98" t="s">
        <v>184</v>
      </c>
      <c r="U119" s="184"/>
      <c r="V119" s="184"/>
      <c r="W119" s="184"/>
      <c r="X119" s="184"/>
      <c r="Y119" s="184"/>
      <c r="Z119" s="184"/>
      <c r="AA119" s="184"/>
      <c r="AB119" s="184"/>
      <c r="AC119" s="184"/>
      <c r="AD119" s="184"/>
      <c r="AE119" s="184"/>
    </row>
    <row r="120" s="2" customFormat="1" ht="22.8" customHeight="1">
      <c r="A120" s="34"/>
      <c r="B120" s="35"/>
      <c r="C120" s="103" t="s">
        <v>185</v>
      </c>
      <c r="D120" s="36"/>
      <c r="E120" s="36"/>
      <c r="F120" s="36"/>
      <c r="G120" s="36"/>
      <c r="H120" s="36"/>
      <c r="I120" s="36"/>
      <c r="J120" s="190">
        <f>BK120</f>
        <v>0</v>
      </c>
      <c r="K120" s="36"/>
      <c r="L120" s="40"/>
      <c r="M120" s="99"/>
      <c r="N120" s="191"/>
      <c r="O120" s="100"/>
      <c r="P120" s="192">
        <f>SUM(P121:P122)</f>
        <v>0</v>
      </c>
      <c r="Q120" s="100"/>
      <c r="R120" s="192">
        <f>SUM(R121:R122)</f>
        <v>0</v>
      </c>
      <c r="S120" s="100"/>
      <c r="T120" s="193">
        <f>SUM(T121:T122)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3" t="s">
        <v>77</v>
      </c>
      <c r="AU120" s="13" t="s">
        <v>172</v>
      </c>
      <c r="BK120" s="194">
        <f>SUM(BK121:BK122)</f>
        <v>0</v>
      </c>
    </row>
    <row r="121" s="2" customFormat="1" ht="37.8" customHeight="1">
      <c r="A121" s="34"/>
      <c r="B121" s="35"/>
      <c r="C121" s="195" t="s">
        <v>85</v>
      </c>
      <c r="D121" s="195" t="s">
        <v>186</v>
      </c>
      <c r="E121" s="196" t="s">
        <v>363</v>
      </c>
      <c r="F121" s="197" t="s">
        <v>364</v>
      </c>
      <c r="G121" s="198" t="s">
        <v>218</v>
      </c>
      <c r="H121" s="199">
        <v>2</v>
      </c>
      <c r="I121" s="200"/>
      <c r="J121" s="201">
        <f>ROUND(I121*H121,2)</f>
        <v>0</v>
      </c>
      <c r="K121" s="197" t="s">
        <v>190</v>
      </c>
      <c r="L121" s="40"/>
      <c r="M121" s="202" t="s">
        <v>1</v>
      </c>
      <c r="N121" s="203" t="s">
        <v>43</v>
      </c>
      <c r="O121" s="87"/>
      <c r="P121" s="204">
        <f>O121*H121</f>
        <v>0</v>
      </c>
      <c r="Q121" s="204">
        <v>0</v>
      </c>
      <c r="R121" s="204">
        <f>Q121*H121</f>
        <v>0</v>
      </c>
      <c r="S121" s="204">
        <v>0</v>
      </c>
      <c r="T121" s="205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206" t="s">
        <v>288</v>
      </c>
      <c r="AT121" s="206" t="s">
        <v>186</v>
      </c>
      <c r="AU121" s="206" t="s">
        <v>78</v>
      </c>
      <c r="AY121" s="13" t="s">
        <v>192</v>
      </c>
      <c r="BE121" s="207">
        <f>IF(N121="základní",J121,0)</f>
        <v>0</v>
      </c>
      <c r="BF121" s="207">
        <f>IF(N121="snížená",J121,0)</f>
        <v>0</v>
      </c>
      <c r="BG121" s="207">
        <f>IF(N121="zákl. přenesená",J121,0)</f>
        <v>0</v>
      </c>
      <c r="BH121" s="207">
        <f>IF(N121="sníž. přenesená",J121,0)</f>
        <v>0</v>
      </c>
      <c r="BI121" s="207">
        <f>IF(N121="nulová",J121,0)</f>
        <v>0</v>
      </c>
      <c r="BJ121" s="13" t="s">
        <v>85</v>
      </c>
      <c r="BK121" s="207">
        <f>ROUND(I121*H121,2)</f>
        <v>0</v>
      </c>
      <c r="BL121" s="13" t="s">
        <v>288</v>
      </c>
      <c r="BM121" s="206" t="s">
        <v>930</v>
      </c>
    </row>
    <row r="122" s="2" customFormat="1" ht="16.5" customHeight="1">
      <c r="A122" s="34"/>
      <c r="B122" s="35"/>
      <c r="C122" s="195" t="s">
        <v>87</v>
      </c>
      <c r="D122" s="195" t="s">
        <v>186</v>
      </c>
      <c r="E122" s="196" t="s">
        <v>360</v>
      </c>
      <c r="F122" s="197" t="s">
        <v>361</v>
      </c>
      <c r="G122" s="198" t="s">
        <v>218</v>
      </c>
      <c r="H122" s="199">
        <v>2</v>
      </c>
      <c r="I122" s="200"/>
      <c r="J122" s="201">
        <f>ROUND(I122*H122,2)</f>
        <v>0</v>
      </c>
      <c r="K122" s="197" t="s">
        <v>190</v>
      </c>
      <c r="L122" s="40"/>
      <c r="M122" s="237" t="s">
        <v>1</v>
      </c>
      <c r="N122" s="238" t="s">
        <v>43</v>
      </c>
      <c r="O122" s="239"/>
      <c r="P122" s="240">
        <f>O122*H122</f>
        <v>0</v>
      </c>
      <c r="Q122" s="240">
        <v>0</v>
      </c>
      <c r="R122" s="240">
        <f>Q122*H122</f>
        <v>0</v>
      </c>
      <c r="S122" s="240">
        <v>0</v>
      </c>
      <c r="T122" s="241">
        <f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206" t="s">
        <v>288</v>
      </c>
      <c r="AT122" s="206" t="s">
        <v>186</v>
      </c>
      <c r="AU122" s="206" t="s">
        <v>78</v>
      </c>
      <c r="AY122" s="13" t="s">
        <v>192</v>
      </c>
      <c r="BE122" s="207">
        <f>IF(N122="základní",J122,0)</f>
        <v>0</v>
      </c>
      <c r="BF122" s="207">
        <f>IF(N122="snížená",J122,0)</f>
        <v>0</v>
      </c>
      <c r="BG122" s="207">
        <f>IF(N122="zákl. přenesená",J122,0)</f>
        <v>0</v>
      </c>
      <c r="BH122" s="207">
        <f>IF(N122="sníž. přenesená",J122,0)</f>
        <v>0</v>
      </c>
      <c r="BI122" s="207">
        <f>IF(N122="nulová",J122,0)</f>
        <v>0</v>
      </c>
      <c r="BJ122" s="13" t="s">
        <v>85</v>
      </c>
      <c r="BK122" s="207">
        <f>ROUND(I122*H122,2)</f>
        <v>0</v>
      </c>
      <c r="BL122" s="13" t="s">
        <v>288</v>
      </c>
      <c r="BM122" s="206" t="s">
        <v>931</v>
      </c>
    </row>
    <row r="123" s="2" customFormat="1" ht="6.96" customHeight="1">
      <c r="A123" s="34"/>
      <c r="B123" s="62"/>
      <c r="C123" s="63"/>
      <c r="D123" s="63"/>
      <c r="E123" s="63"/>
      <c r="F123" s="63"/>
      <c r="G123" s="63"/>
      <c r="H123" s="63"/>
      <c r="I123" s="63"/>
      <c r="J123" s="63"/>
      <c r="K123" s="63"/>
      <c r="L123" s="40"/>
      <c r="M123" s="34"/>
      <c r="O123" s="34"/>
      <c r="P123" s="34"/>
      <c r="Q123" s="34"/>
      <c r="R123" s="34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</sheetData>
  <sheetProtection sheet="1" autoFilter="0" formatColumns="0" formatRows="0" objects="1" scenarios="1" spinCount="100000" saltValue="ecp/MhZytA6ugqR+VHie5G7pLpkWOTEUJhwvjOYKZ+kYfaDMOlgodaMM/B/ZhJBw4PQjpCgoglQN+gmMgfrrXw==" hashValue="F7tK5d7VMi748ZLDGuR1XVvVxJuYYWeknTYp3JW+Xft0QjOuLCD22Cc4W/p4UPcb4etyMK/LaietWSvYq75mgQ==" algorithmName="SHA-512" password="CC35"/>
  <autoFilter ref="C119:K122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8:H108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143</v>
      </c>
    </row>
    <row r="3" s="1" customFormat="1" ht="6.96" customHeight="1">
      <c r="B3" s="142"/>
      <c r="C3" s="143"/>
      <c r="D3" s="143"/>
      <c r="E3" s="143"/>
      <c r="F3" s="143"/>
      <c r="G3" s="143"/>
      <c r="H3" s="143"/>
      <c r="I3" s="143"/>
      <c r="J3" s="143"/>
      <c r="K3" s="143"/>
      <c r="L3" s="16"/>
      <c r="AT3" s="13" t="s">
        <v>87</v>
      </c>
    </row>
    <row r="4" s="1" customFormat="1" ht="24.96" customHeight="1">
      <c r="B4" s="16"/>
      <c r="D4" s="144" t="s">
        <v>163</v>
      </c>
      <c r="L4" s="16"/>
      <c r="M4" s="145" t="s">
        <v>10</v>
      </c>
      <c r="AT4" s="13" t="s">
        <v>4</v>
      </c>
    </row>
    <row r="5" s="1" customFormat="1" ht="6.96" customHeight="1">
      <c r="B5" s="16"/>
      <c r="L5" s="16"/>
    </row>
    <row r="6" s="1" customFormat="1" ht="12" customHeight="1">
      <c r="B6" s="16"/>
      <c r="D6" s="146" t="s">
        <v>16</v>
      </c>
      <c r="L6" s="16"/>
    </row>
    <row r="7" s="1" customFormat="1" ht="16.5" customHeight="1">
      <c r="B7" s="16"/>
      <c r="E7" s="147" t="str">
        <f>'Rekapitulace stavby'!K6</f>
        <v>Oprava přejezdů v obvodu ST Karlovy Vary 2023-24</v>
      </c>
      <c r="F7" s="146"/>
      <c r="G7" s="146"/>
      <c r="H7" s="146"/>
      <c r="L7" s="16"/>
    </row>
    <row r="8" s="1" customFormat="1" ht="12" customHeight="1">
      <c r="B8" s="16"/>
      <c r="D8" s="146" t="s">
        <v>164</v>
      </c>
      <c r="L8" s="16"/>
    </row>
    <row r="9" s="2" customFormat="1" ht="16.5" customHeight="1">
      <c r="A9" s="34"/>
      <c r="B9" s="40"/>
      <c r="C9" s="34"/>
      <c r="D9" s="34"/>
      <c r="E9" s="147" t="s">
        <v>839</v>
      </c>
      <c r="F9" s="34"/>
      <c r="G9" s="34"/>
      <c r="H9" s="34"/>
      <c r="I9" s="34"/>
      <c r="J9" s="34"/>
      <c r="K9" s="34"/>
      <c r="L9" s="5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 ht="12" customHeight="1">
      <c r="A10" s="34"/>
      <c r="B10" s="40"/>
      <c r="C10" s="34"/>
      <c r="D10" s="146" t="s">
        <v>166</v>
      </c>
      <c r="E10" s="34"/>
      <c r="F10" s="34"/>
      <c r="G10" s="34"/>
      <c r="H10" s="34"/>
      <c r="I10" s="34"/>
      <c r="J10" s="34"/>
      <c r="K10" s="34"/>
      <c r="L10" s="5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6.5" customHeight="1">
      <c r="A11" s="34"/>
      <c r="B11" s="40"/>
      <c r="C11" s="34"/>
      <c r="D11" s="34"/>
      <c r="E11" s="148" t="s">
        <v>932</v>
      </c>
      <c r="F11" s="34"/>
      <c r="G11" s="34"/>
      <c r="H11" s="34"/>
      <c r="I11" s="34"/>
      <c r="J11" s="34"/>
      <c r="K11" s="34"/>
      <c r="L11" s="5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>
      <c r="A12" s="34"/>
      <c r="B12" s="40"/>
      <c r="C12" s="34"/>
      <c r="D12" s="34"/>
      <c r="E12" s="34"/>
      <c r="F12" s="34"/>
      <c r="G12" s="34"/>
      <c r="H12" s="34"/>
      <c r="I12" s="34"/>
      <c r="J12" s="34"/>
      <c r="K12" s="34"/>
      <c r="L12" s="5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2" customHeight="1">
      <c r="A13" s="34"/>
      <c r="B13" s="40"/>
      <c r="C13" s="34"/>
      <c r="D13" s="146" t="s">
        <v>18</v>
      </c>
      <c r="E13" s="34"/>
      <c r="F13" s="137" t="s">
        <v>1</v>
      </c>
      <c r="G13" s="34"/>
      <c r="H13" s="34"/>
      <c r="I13" s="146" t="s">
        <v>19</v>
      </c>
      <c r="J13" s="137" t="s">
        <v>1</v>
      </c>
      <c r="K13" s="34"/>
      <c r="L13" s="5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40"/>
      <c r="C14" s="34"/>
      <c r="D14" s="146" t="s">
        <v>20</v>
      </c>
      <c r="E14" s="34"/>
      <c r="F14" s="137" t="s">
        <v>21</v>
      </c>
      <c r="G14" s="34"/>
      <c r="H14" s="34"/>
      <c r="I14" s="146" t="s">
        <v>22</v>
      </c>
      <c r="J14" s="149" t="str">
        <f>'Rekapitulace stavby'!AN8</f>
        <v>1. 2. 2023</v>
      </c>
      <c r="K14" s="34"/>
      <c r="L14" s="5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0.8" customHeight="1">
      <c r="A15" s="34"/>
      <c r="B15" s="40"/>
      <c r="C15" s="34"/>
      <c r="D15" s="34"/>
      <c r="E15" s="34"/>
      <c r="F15" s="34"/>
      <c r="G15" s="34"/>
      <c r="H15" s="34"/>
      <c r="I15" s="34"/>
      <c r="J15" s="34"/>
      <c r="K15" s="34"/>
      <c r="L15" s="5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12" customHeight="1">
      <c r="A16" s="34"/>
      <c r="B16" s="40"/>
      <c r="C16" s="34"/>
      <c r="D16" s="146" t="s">
        <v>24</v>
      </c>
      <c r="E16" s="34"/>
      <c r="F16" s="34"/>
      <c r="G16" s="34"/>
      <c r="H16" s="34"/>
      <c r="I16" s="146" t="s">
        <v>25</v>
      </c>
      <c r="J16" s="137" t="s">
        <v>26</v>
      </c>
      <c r="K16" s="34"/>
      <c r="L16" s="5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8" customHeight="1">
      <c r="A17" s="34"/>
      <c r="B17" s="40"/>
      <c r="C17" s="34"/>
      <c r="D17" s="34"/>
      <c r="E17" s="137" t="s">
        <v>27</v>
      </c>
      <c r="F17" s="34"/>
      <c r="G17" s="34"/>
      <c r="H17" s="34"/>
      <c r="I17" s="146" t="s">
        <v>28</v>
      </c>
      <c r="J17" s="137" t="s">
        <v>29</v>
      </c>
      <c r="K17" s="34"/>
      <c r="L17" s="5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6.96" customHeight="1">
      <c r="A18" s="34"/>
      <c r="B18" s="40"/>
      <c r="C18" s="34"/>
      <c r="D18" s="34"/>
      <c r="E18" s="34"/>
      <c r="F18" s="34"/>
      <c r="G18" s="34"/>
      <c r="H18" s="34"/>
      <c r="I18" s="34"/>
      <c r="J18" s="34"/>
      <c r="K18" s="34"/>
      <c r="L18" s="5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12" customHeight="1">
      <c r="A19" s="34"/>
      <c r="B19" s="40"/>
      <c r="C19" s="34"/>
      <c r="D19" s="146" t="s">
        <v>30</v>
      </c>
      <c r="E19" s="34"/>
      <c r="F19" s="34"/>
      <c r="G19" s="34"/>
      <c r="H19" s="34"/>
      <c r="I19" s="146" t="s">
        <v>25</v>
      </c>
      <c r="J19" s="29" t="str">
        <f>'Rekapitulace stavby'!AN13</f>
        <v>Vyplň údaj</v>
      </c>
      <c r="K19" s="34"/>
      <c r="L19" s="5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8" customHeight="1">
      <c r="A20" s="34"/>
      <c r="B20" s="40"/>
      <c r="C20" s="34"/>
      <c r="D20" s="34"/>
      <c r="E20" s="29" t="str">
        <f>'Rekapitulace stavby'!E14</f>
        <v>Vyplň údaj</v>
      </c>
      <c r="F20" s="137"/>
      <c r="G20" s="137"/>
      <c r="H20" s="137"/>
      <c r="I20" s="146" t="s">
        <v>28</v>
      </c>
      <c r="J20" s="29" t="str">
        <f>'Rekapitulace stavby'!AN14</f>
        <v>Vyplň údaj</v>
      </c>
      <c r="K20" s="34"/>
      <c r="L20" s="5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6.96" customHeight="1">
      <c r="A21" s="34"/>
      <c r="B21" s="40"/>
      <c r="C21" s="34"/>
      <c r="D21" s="34"/>
      <c r="E21" s="34"/>
      <c r="F21" s="34"/>
      <c r="G21" s="34"/>
      <c r="H21" s="34"/>
      <c r="I21" s="34"/>
      <c r="J21" s="34"/>
      <c r="K21" s="34"/>
      <c r="L21" s="5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12" customHeight="1">
      <c r="A22" s="34"/>
      <c r="B22" s="40"/>
      <c r="C22" s="34"/>
      <c r="D22" s="146" t="s">
        <v>32</v>
      </c>
      <c r="E22" s="34"/>
      <c r="F22" s="34"/>
      <c r="G22" s="34"/>
      <c r="H22" s="34"/>
      <c r="I22" s="146" t="s">
        <v>25</v>
      </c>
      <c r="J22" s="137" t="str">
        <f>IF('Rekapitulace stavby'!AN16="","",'Rekapitulace stavby'!AN16)</f>
        <v/>
      </c>
      <c r="K22" s="34"/>
      <c r="L22" s="5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8" customHeight="1">
      <c r="A23" s="34"/>
      <c r="B23" s="40"/>
      <c r="C23" s="34"/>
      <c r="D23" s="34"/>
      <c r="E23" s="137" t="str">
        <f>IF('Rekapitulace stavby'!E17="","",'Rekapitulace stavby'!E17)</f>
        <v xml:space="preserve"> </v>
      </c>
      <c r="F23" s="34"/>
      <c r="G23" s="34"/>
      <c r="H23" s="34"/>
      <c r="I23" s="146" t="s">
        <v>28</v>
      </c>
      <c r="J23" s="137" t="str">
        <f>IF('Rekapitulace stavby'!AN17="","",'Rekapitulace stavby'!AN17)</f>
        <v/>
      </c>
      <c r="K23" s="34"/>
      <c r="L23" s="5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6.96" customHeight="1">
      <c r="A24" s="34"/>
      <c r="B24" s="40"/>
      <c r="C24" s="34"/>
      <c r="D24" s="34"/>
      <c r="E24" s="34"/>
      <c r="F24" s="34"/>
      <c r="G24" s="34"/>
      <c r="H24" s="34"/>
      <c r="I24" s="34"/>
      <c r="J24" s="34"/>
      <c r="K24" s="34"/>
      <c r="L24" s="5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12" customHeight="1">
      <c r="A25" s="34"/>
      <c r="B25" s="40"/>
      <c r="C25" s="34"/>
      <c r="D25" s="146" t="s">
        <v>35</v>
      </c>
      <c r="E25" s="34"/>
      <c r="F25" s="34"/>
      <c r="G25" s="34"/>
      <c r="H25" s="34"/>
      <c r="I25" s="146" t="s">
        <v>25</v>
      </c>
      <c r="J25" s="137" t="s">
        <v>1</v>
      </c>
      <c r="K25" s="34"/>
      <c r="L25" s="5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8" customHeight="1">
      <c r="A26" s="34"/>
      <c r="B26" s="40"/>
      <c r="C26" s="34"/>
      <c r="D26" s="34"/>
      <c r="E26" s="137" t="s">
        <v>36</v>
      </c>
      <c r="F26" s="34"/>
      <c r="G26" s="34"/>
      <c r="H26" s="34"/>
      <c r="I26" s="146" t="s">
        <v>28</v>
      </c>
      <c r="J26" s="137" t="s">
        <v>1</v>
      </c>
      <c r="K26" s="34"/>
      <c r="L26" s="5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2" customFormat="1" ht="6.96" customHeight="1">
      <c r="A27" s="34"/>
      <c r="B27" s="40"/>
      <c r="C27" s="34"/>
      <c r="D27" s="34"/>
      <c r="E27" s="34"/>
      <c r="F27" s="34"/>
      <c r="G27" s="34"/>
      <c r="H27" s="34"/>
      <c r="I27" s="34"/>
      <c r="J27" s="34"/>
      <c r="K27" s="34"/>
      <c r="L27" s="59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="2" customFormat="1" ht="12" customHeight="1">
      <c r="A28" s="34"/>
      <c r="B28" s="40"/>
      <c r="C28" s="34"/>
      <c r="D28" s="146" t="s">
        <v>37</v>
      </c>
      <c r="E28" s="34"/>
      <c r="F28" s="34"/>
      <c r="G28" s="34"/>
      <c r="H28" s="34"/>
      <c r="I28" s="34"/>
      <c r="J28" s="34"/>
      <c r="K28" s="34"/>
      <c r="L28" s="5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8" customFormat="1" ht="16.5" customHeight="1">
      <c r="A29" s="150"/>
      <c r="B29" s="151"/>
      <c r="C29" s="150"/>
      <c r="D29" s="150"/>
      <c r="E29" s="152" t="s">
        <v>1</v>
      </c>
      <c r="F29" s="152"/>
      <c r="G29" s="152"/>
      <c r="H29" s="152"/>
      <c r="I29" s="150"/>
      <c r="J29" s="150"/>
      <c r="K29" s="150"/>
      <c r="L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="2" customFormat="1" ht="6.96" customHeight="1">
      <c r="A30" s="34"/>
      <c r="B30" s="40"/>
      <c r="C30" s="34"/>
      <c r="D30" s="34"/>
      <c r="E30" s="34"/>
      <c r="F30" s="34"/>
      <c r="G30" s="34"/>
      <c r="H30" s="34"/>
      <c r="I30" s="34"/>
      <c r="J30" s="34"/>
      <c r="K30" s="34"/>
      <c r="L30" s="5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40"/>
      <c r="C31" s="34"/>
      <c r="D31" s="154"/>
      <c r="E31" s="154"/>
      <c r="F31" s="154"/>
      <c r="G31" s="154"/>
      <c r="H31" s="154"/>
      <c r="I31" s="154"/>
      <c r="J31" s="154"/>
      <c r="K31" s="154"/>
      <c r="L31" s="5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25.44" customHeight="1">
      <c r="A32" s="34"/>
      <c r="B32" s="40"/>
      <c r="C32" s="34"/>
      <c r="D32" s="155" t="s">
        <v>38</v>
      </c>
      <c r="E32" s="34"/>
      <c r="F32" s="34"/>
      <c r="G32" s="34"/>
      <c r="H32" s="34"/>
      <c r="I32" s="34"/>
      <c r="J32" s="156">
        <f>ROUND(J120, 2)</f>
        <v>0</v>
      </c>
      <c r="K32" s="34"/>
      <c r="L32" s="5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6.96" customHeight="1">
      <c r="A33" s="34"/>
      <c r="B33" s="40"/>
      <c r="C33" s="34"/>
      <c r="D33" s="154"/>
      <c r="E33" s="154"/>
      <c r="F33" s="154"/>
      <c r="G33" s="154"/>
      <c r="H33" s="154"/>
      <c r="I33" s="154"/>
      <c r="J33" s="154"/>
      <c r="K33" s="154"/>
      <c r="L33" s="5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40"/>
      <c r="C34" s="34"/>
      <c r="D34" s="34"/>
      <c r="E34" s="34"/>
      <c r="F34" s="157" t="s">
        <v>40</v>
      </c>
      <c r="G34" s="34"/>
      <c r="H34" s="34"/>
      <c r="I34" s="157" t="s">
        <v>39</v>
      </c>
      <c r="J34" s="157" t="s">
        <v>41</v>
      </c>
      <c r="K34" s="34"/>
      <c r="L34" s="5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="2" customFormat="1" ht="14.4" customHeight="1">
      <c r="A35" s="34"/>
      <c r="B35" s="40"/>
      <c r="C35" s="34"/>
      <c r="D35" s="158" t="s">
        <v>42</v>
      </c>
      <c r="E35" s="146" t="s">
        <v>43</v>
      </c>
      <c r="F35" s="159">
        <f>ROUND((SUM(BE120:BE132)),  2)</f>
        <v>0</v>
      </c>
      <c r="G35" s="34"/>
      <c r="H35" s="34"/>
      <c r="I35" s="160">
        <v>0.20999999999999999</v>
      </c>
      <c r="J35" s="159">
        <f>ROUND(((SUM(BE120:BE132))*I35),  2)</f>
        <v>0</v>
      </c>
      <c r="K35" s="34"/>
      <c r="L35" s="5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14.4" customHeight="1">
      <c r="A36" s="34"/>
      <c r="B36" s="40"/>
      <c r="C36" s="34"/>
      <c r="D36" s="34"/>
      <c r="E36" s="146" t="s">
        <v>44</v>
      </c>
      <c r="F36" s="159">
        <f>ROUND((SUM(BF120:BF132)),  2)</f>
        <v>0</v>
      </c>
      <c r="G36" s="34"/>
      <c r="H36" s="34"/>
      <c r="I36" s="160">
        <v>0.14999999999999999</v>
      </c>
      <c r="J36" s="159">
        <f>ROUND(((SUM(BF120:BF132))*I36),  2)</f>
        <v>0</v>
      </c>
      <c r="K36" s="34"/>
      <c r="L36" s="5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46" t="s">
        <v>45</v>
      </c>
      <c r="F37" s="159">
        <f>ROUND((SUM(BG120:BG132)),  2)</f>
        <v>0</v>
      </c>
      <c r="G37" s="34"/>
      <c r="H37" s="34"/>
      <c r="I37" s="160">
        <v>0.20999999999999999</v>
      </c>
      <c r="J37" s="159">
        <f>0</f>
        <v>0</v>
      </c>
      <c r="K37" s="34"/>
      <c r="L37" s="5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14.4" customHeight="1">
      <c r="A38" s="34"/>
      <c r="B38" s="40"/>
      <c r="C38" s="34"/>
      <c r="D38" s="34"/>
      <c r="E38" s="146" t="s">
        <v>46</v>
      </c>
      <c r="F38" s="159">
        <f>ROUND((SUM(BH120:BH132)),  2)</f>
        <v>0</v>
      </c>
      <c r="G38" s="34"/>
      <c r="H38" s="34"/>
      <c r="I38" s="160">
        <v>0.14999999999999999</v>
      </c>
      <c r="J38" s="159">
        <f>0</f>
        <v>0</v>
      </c>
      <c r="K38" s="34"/>
      <c r="L38" s="5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14.4" customHeight="1">
      <c r="A39" s="34"/>
      <c r="B39" s="40"/>
      <c r="C39" s="34"/>
      <c r="D39" s="34"/>
      <c r="E39" s="146" t="s">
        <v>47</v>
      </c>
      <c r="F39" s="159">
        <f>ROUND((SUM(BI120:BI132)),  2)</f>
        <v>0</v>
      </c>
      <c r="G39" s="34"/>
      <c r="H39" s="34"/>
      <c r="I39" s="160">
        <v>0</v>
      </c>
      <c r="J39" s="159">
        <f>0</f>
        <v>0</v>
      </c>
      <c r="K39" s="34"/>
      <c r="L39" s="5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6.96" customHeight="1">
      <c r="A40" s="34"/>
      <c r="B40" s="40"/>
      <c r="C40" s="34"/>
      <c r="D40" s="34"/>
      <c r="E40" s="34"/>
      <c r="F40" s="34"/>
      <c r="G40" s="34"/>
      <c r="H40" s="34"/>
      <c r="I40" s="34"/>
      <c r="J40" s="34"/>
      <c r="K40" s="34"/>
      <c r="L40" s="5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2" customFormat="1" ht="25.44" customHeight="1">
      <c r="A41" s="34"/>
      <c r="B41" s="40"/>
      <c r="C41" s="161"/>
      <c r="D41" s="162" t="s">
        <v>48</v>
      </c>
      <c r="E41" s="163"/>
      <c r="F41" s="163"/>
      <c r="G41" s="164" t="s">
        <v>49</v>
      </c>
      <c r="H41" s="165" t="s">
        <v>50</v>
      </c>
      <c r="I41" s="163"/>
      <c r="J41" s="166">
        <f>SUM(J32:J39)</f>
        <v>0</v>
      </c>
      <c r="K41" s="167"/>
      <c r="L41" s="59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="2" customFormat="1" ht="14.4" customHeight="1">
      <c r="A42" s="34"/>
      <c r="B42" s="40"/>
      <c r="C42" s="34"/>
      <c r="D42" s="34"/>
      <c r="E42" s="34"/>
      <c r="F42" s="34"/>
      <c r="G42" s="34"/>
      <c r="H42" s="34"/>
      <c r="I42" s="34"/>
      <c r="J42" s="34"/>
      <c r="K42" s="34"/>
      <c r="L42" s="59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="1" customFormat="1" ht="14.4" customHeight="1">
      <c r="B43" s="16"/>
      <c r="L43" s="16"/>
    </row>
    <row r="44" s="1" customFormat="1" ht="14.4" customHeight="1">
      <c r="B44" s="16"/>
      <c r="L44" s="16"/>
    </row>
    <row r="45" s="1" customFormat="1" ht="14.4" customHeight="1">
      <c r="B45" s="16"/>
      <c r="L45" s="16"/>
    </row>
    <row r="46" s="1" customFormat="1" ht="14.4" customHeight="1">
      <c r="B46" s="16"/>
      <c r="L46" s="16"/>
    </row>
    <row r="47" s="1" customFormat="1" ht="14.4" customHeight="1">
      <c r="B47" s="16"/>
      <c r="L47" s="16"/>
    </row>
    <row r="48" s="1" customFormat="1" ht="14.4" customHeight="1">
      <c r="B48" s="16"/>
      <c r="L48" s="16"/>
    </row>
    <row r="49" s="1" customFormat="1" ht="14.4" customHeight="1">
      <c r="B49" s="16"/>
      <c r="L49" s="16"/>
    </row>
    <row r="50" s="2" customFormat="1" ht="14.4" customHeight="1">
      <c r="B50" s="59"/>
      <c r="D50" s="168" t="s">
        <v>51</v>
      </c>
      <c r="E50" s="169"/>
      <c r="F50" s="169"/>
      <c r="G50" s="168" t="s">
        <v>52</v>
      </c>
      <c r="H50" s="169"/>
      <c r="I50" s="169"/>
      <c r="J50" s="169"/>
      <c r="K50" s="169"/>
      <c r="L50" s="59"/>
    </row>
    <row r="51">
      <c r="B51" s="16"/>
      <c r="L51" s="16"/>
    </row>
    <row r="52">
      <c r="B52" s="16"/>
      <c r="L52" s="16"/>
    </row>
    <row r="53">
      <c r="B53" s="16"/>
      <c r="L53" s="16"/>
    </row>
    <row r="54">
      <c r="B54" s="16"/>
      <c r="L54" s="16"/>
    </row>
    <row r="55">
      <c r="B55" s="16"/>
      <c r="L55" s="16"/>
    </row>
    <row r="56">
      <c r="B56" s="16"/>
      <c r="L56" s="16"/>
    </row>
    <row r="57">
      <c r="B57" s="16"/>
      <c r="L57" s="16"/>
    </row>
    <row r="58">
      <c r="B58" s="16"/>
      <c r="L58" s="16"/>
    </row>
    <row r="59">
      <c r="B59" s="16"/>
      <c r="L59" s="16"/>
    </row>
    <row r="60">
      <c r="B60" s="16"/>
      <c r="L60" s="16"/>
    </row>
    <row r="61" s="2" customFormat="1">
      <c r="A61" s="34"/>
      <c r="B61" s="40"/>
      <c r="C61" s="34"/>
      <c r="D61" s="170" t="s">
        <v>53</v>
      </c>
      <c r="E61" s="171"/>
      <c r="F61" s="172" t="s">
        <v>54</v>
      </c>
      <c r="G61" s="170" t="s">
        <v>53</v>
      </c>
      <c r="H61" s="171"/>
      <c r="I61" s="171"/>
      <c r="J61" s="173" t="s">
        <v>54</v>
      </c>
      <c r="K61" s="171"/>
      <c r="L61" s="59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6"/>
      <c r="L62" s="16"/>
    </row>
    <row r="63">
      <c r="B63" s="16"/>
      <c r="L63" s="16"/>
    </row>
    <row r="64">
      <c r="B64" s="16"/>
      <c r="L64" s="16"/>
    </row>
    <row r="65" s="2" customFormat="1">
      <c r="A65" s="34"/>
      <c r="B65" s="40"/>
      <c r="C65" s="34"/>
      <c r="D65" s="168" t="s">
        <v>55</v>
      </c>
      <c r="E65" s="174"/>
      <c r="F65" s="174"/>
      <c r="G65" s="168" t="s">
        <v>56</v>
      </c>
      <c r="H65" s="174"/>
      <c r="I65" s="174"/>
      <c r="J65" s="174"/>
      <c r="K65" s="174"/>
      <c r="L65" s="59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6"/>
      <c r="L66" s="16"/>
    </row>
    <row r="67">
      <c r="B67" s="16"/>
      <c r="L67" s="16"/>
    </row>
    <row r="68">
      <c r="B68" s="16"/>
      <c r="L68" s="16"/>
    </row>
    <row r="69">
      <c r="B69" s="16"/>
      <c r="L69" s="16"/>
    </row>
    <row r="70">
      <c r="B70" s="16"/>
      <c r="L70" s="16"/>
    </row>
    <row r="71">
      <c r="B71" s="16"/>
      <c r="L71" s="16"/>
    </row>
    <row r="72">
      <c r="B72" s="16"/>
      <c r="L72" s="16"/>
    </row>
    <row r="73">
      <c r="B73" s="16"/>
      <c r="L73" s="16"/>
    </row>
    <row r="74">
      <c r="B74" s="16"/>
      <c r="L74" s="16"/>
    </row>
    <row r="75">
      <c r="B75" s="16"/>
      <c r="L75" s="16"/>
    </row>
    <row r="76" s="2" customFormat="1">
      <c r="A76" s="34"/>
      <c r="B76" s="40"/>
      <c r="C76" s="34"/>
      <c r="D76" s="170" t="s">
        <v>53</v>
      </c>
      <c r="E76" s="171"/>
      <c r="F76" s="172" t="s">
        <v>54</v>
      </c>
      <c r="G76" s="170" t="s">
        <v>53</v>
      </c>
      <c r="H76" s="171"/>
      <c r="I76" s="171"/>
      <c r="J76" s="173" t="s">
        <v>54</v>
      </c>
      <c r="K76" s="171"/>
      <c r="L76" s="5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175"/>
      <c r="C77" s="176"/>
      <c r="D77" s="176"/>
      <c r="E77" s="176"/>
      <c r="F77" s="176"/>
      <c r="G77" s="176"/>
      <c r="H77" s="176"/>
      <c r="I77" s="176"/>
      <c r="J77" s="176"/>
      <c r="K77" s="176"/>
      <c r="L77" s="5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177"/>
      <c r="C81" s="178"/>
      <c r="D81" s="178"/>
      <c r="E81" s="178"/>
      <c r="F81" s="178"/>
      <c r="G81" s="178"/>
      <c r="H81" s="178"/>
      <c r="I81" s="178"/>
      <c r="J81" s="178"/>
      <c r="K81" s="178"/>
      <c r="L81" s="59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168</v>
      </c>
      <c r="D82" s="36"/>
      <c r="E82" s="36"/>
      <c r="F82" s="36"/>
      <c r="G82" s="36"/>
      <c r="H82" s="36"/>
      <c r="I82" s="36"/>
      <c r="J82" s="36"/>
      <c r="K82" s="36"/>
      <c r="L82" s="59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9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6"/>
      <c r="E84" s="36"/>
      <c r="F84" s="36"/>
      <c r="G84" s="36"/>
      <c r="H84" s="36"/>
      <c r="I84" s="36"/>
      <c r="J84" s="36"/>
      <c r="K84" s="36"/>
      <c r="L84" s="59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6"/>
      <c r="D85" s="36"/>
      <c r="E85" s="179" t="str">
        <f>E7</f>
        <v>Oprava přejezdů v obvodu ST Karlovy Vary 2023-24</v>
      </c>
      <c r="F85" s="28"/>
      <c r="G85" s="28"/>
      <c r="H85" s="28"/>
      <c r="I85" s="36"/>
      <c r="J85" s="36"/>
      <c r="K85" s="36"/>
      <c r="L85" s="59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1" customFormat="1" ht="12" customHeight="1">
      <c r="B86" s="17"/>
      <c r="C86" s="28" t="s">
        <v>164</v>
      </c>
      <c r="D86" s="18"/>
      <c r="E86" s="18"/>
      <c r="F86" s="18"/>
      <c r="G86" s="18"/>
      <c r="H86" s="18"/>
      <c r="I86" s="18"/>
      <c r="J86" s="18"/>
      <c r="K86" s="18"/>
      <c r="L86" s="16"/>
    </row>
    <row r="87" s="2" customFormat="1" ht="16.5" customHeight="1">
      <c r="A87" s="34"/>
      <c r="B87" s="35"/>
      <c r="C87" s="36"/>
      <c r="D87" s="36"/>
      <c r="E87" s="179" t="s">
        <v>839</v>
      </c>
      <c r="F87" s="36"/>
      <c r="G87" s="36"/>
      <c r="H87" s="36"/>
      <c r="I87" s="36"/>
      <c r="J87" s="36"/>
      <c r="K87" s="36"/>
      <c r="L87" s="59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12" customHeight="1">
      <c r="A88" s="34"/>
      <c r="B88" s="35"/>
      <c r="C88" s="28" t="s">
        <v>166</v>
      </c>
      <c r="D88" s="36"/>
      <c r="E88" s="36"/>
      <c r="F88" s="36"/>
      <c r="G88" s="36"/>
      <c r="H88" s="36"/>
      <c r="I88" s="36"/>
      <c r="J88" s="36"/>
      <c r="K88" s="36"/>
      <c r="L88" s="59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6.5" customHeight="1">
      <c r="A89" s="34"/>
      <c r="B89" s="35"/>
      <c r="C89" s="36"/>
      <c r="D89" s="36"/>
      <c r="E89" s="72" t="str">
        <f>E11</f>
        <v>A.6.3 - Přeprava</v>
      </c>
      <c r="F89" s="36"/>
      <c r="G89" s="36"/>
      <c r="H89" s="36"/>
      <c r="I89" s="36"/>
      <c r="J89" s="36"/>
      <c r="K89" s="36"/>
      <c r="L89" s="59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9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2" customHeight="1">
      <c r="A91" s="34"/>
      <c r="B91" s="35"/>
      <c r="C91" s="28" t="s">
        <v>20</v>
      </c>
      <c r="D91" s="36"/>
      <c r="E91" s="36"/>
      <c r="F91" s="23" t="str">
        <f>F14</f>
        <v>ST Karlovy Vary</v>
      </c>
      <c r="G91" s="36"/>
      <c r="H91" s="36"/>
      <c r="I91" s="28" t="s">
        <v>22</v>
      </c>
      <c r="J91" s="75" t="str">
        <f>IF(J14="","",J14)</f>
        <v>1. 2. 2023</v>
      </c>
      <c r="K91" s="36"/>
      <c r="L91" s="59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6.96" customHeight="1">
      <c r="A92" s="34"/>
      <c r="B92" s="35"/>
      <c r="C92" s="36"/>
      <c r="D92" s="36"/>
      <c r="E92" s="36"/>
      <c r="F92" s="36"/>
      <c r="G92" s="36"/>
      <c r="H92" s="36"/>
      <c r="I92" s="36"/>
      <c r="J92" s="36"/>
      <c r="K92" s="36"/>
      <c r="L92" s="59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5.15" customHeight="1">
      <c r="A93" s="34"/>
      <c r="B93" s="35"/>
      <c r="C93" s="28" t="s">
        <v>24</v>
      </c>
      <c r="D93" s="36"/>
      <c r="E93" s="36"/>
      <c r="F93" s="23" t="str">
        <f>E17</f>
        <v>Správa železnic,s.o.;OŘ ÚNL - ST Karlovy Vary</v>
      </c>
      <c r="G93" s="36"/>
      <c r="H93" s="36"/>
      <c r="I93" s="28" t="s">
        <v>32</v>
      </c>
      <c r="J93" s="32" t="str">
        <f>E23</f>
        <v xml:space="preserve"> </v>
      </c>
      <c r="K93" s="36"/>
      <c r="L93" s="59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15.15" customHeight="1">
      <c r="A94" s="34"/>
      <c r="B94" s="35"/>
      <c r="C94" s="28" t="s">
        <v>30</v>
      </c>
      <c r="D94" s="36"/>
      <c r="E94" s="36"/>
      <c r="F94" s="23" t="str">
        <f>IF(E20="","",E20)</f>
        <v>Vyplň údaj</v>
      </c>
      <c r="G94" s="36"/>
      <c r="H94" s="36"/>
      <c r="I94" s="28" t="s">
        <v>35</v>
      </c>
      <c r="J94" s="32" t="str">
        <f>E26</f>
        <v>Pavlína Liprtová</v>
      </c>
      <c r="K94" s="36"/>
      <c r="L94" s="59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9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9.28" customHeight="1">
      <c r="A96" s="34"/>
      <c r="B96" s="35"/>
      <c r="C96" s="180" t="s">
        <v>169</v>
      </c>
      <c r="D96" s="181"/>
      <c r="E96" s="181"/>
      <c r="F96" s="181"/>
      <c r="G96" s="181"/>
      <c r="H96" s="181"/>
      <c r="I96" s="181"/>
      <c r="J96" s="182" t="s">
        <v>170</v>
      </c>
      <c r="K96" s="181"/>
      <c r="L96" s="59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="2" customFormat="1" ht="10.32" customHeight="1">
      <c r="A97" s="34"/>
      <c r="B97" s="35"/>
      <c r="C97" s="36"/>
      <c r="D97" s="36"/>
      <c r="E97" s="36"/>
      <c r="F97" s="36"/>
      <c r="G97" s="36"/>
      <c r="H97" s="36"/>
      <c r="I97" s="36"/>
      <c r="J97" s="36"/>
      <c r="K97" s="36"/>
      <c r="L97" s="59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="2" customFormat="1" ht="22.8" customHeight="1">
      <c r="A98" s="34"/>
      <c r="B98" s="35"/>
      <c r="C98" s="183" t="s">
        <v>171</v>
      </c>
      <c r="D98" s="36"/>
      <c r="E98" s="36"/>
      <c r="F98" s="36"/>
      <c r="G98" s="36"/>
      <c r="H98" s="36"/>
      <c r="I98" s="36"/>
      <c r="J98" s="106">
        <f>J120</f>
        <v>0</v>
      </c>
      <c r="K98" s="36"/>
      <c r="L98" s="59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3" t="s">
        <v>172</v>
      </c>
    </row>
    <row r="99" s="2" customFormat="1" ht="21.84" customHeight="1">
      <c r="A99" s="34"/>
      <c r="B99" s="35"/>
      <c r="C99" s="36"/>
      <c r="D99" s="36"/>
      <c r="E99" s="36"/>
      <c r="F99" s="36"/>
      <c r="G99" s="36"/>
      <c r="H99" s="36"/>
      <c r="I99" s="36"/>
      <c r="J99" s="36"/>
      <c r="K99" s="36"/>
      <c r="L99" s="59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="2" customFormat="1" ht="6.96" customHeight="1">
      <c r="A100" s="34"/>
      <c r="B100" s="62"/>
      <c r="C100" s="63"/>
      <c r="D100" s="63"/>
      <c r="E100" s="63"/>
      <c r="F100" s="63"/>
      <c r="G100" s="63"/>
      <c r="H100" s="63"/>
      <c r="I100" s="63"/>
      <c r="J100" s="63"/>
      <c r="K100" s="63"/>
      <c r="L100" s="59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4" s="2" customFormat="1" ht="6.96" customHeight="1">
      <c r="A104" s="34"/>
      <c r="B104" s="64"/>
      <c r="C104" s="65"/>
      <c r="D104" s="65"/>
      <c r="E104" s="65"/>
      <c r="F104" s="65"/>
      <c r="G104" s="65"/>
      <c r="H104" s="65"/>
      <c r="I104" s="65"/>
      <c r="J104" s="65"/>
      <c r="K104" s="65"/>
      <c r="L104" s="59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="2" customFormat="1" ht="24.96" customHeight="1">
      <c r="A105" s="34"/>
      <c r="B105" s="35"/>
      <c r="C105" s="19" t="s">
        <v>173</v>
      </c>
      <c r="D105" s="36"/>
      <c r="E105" s="36"/>
      <c r="F105" s="36"/>
      <c r="G105" s="36"/>
      <c r="H105" s="36"/>
      <c r="I105" s="36"/>
      <c r="J105" s="36"/>
      <c r="K105" s="36"/>
      <c r="L105" s="59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="2" customFormat="1" ht="6.96" customHeight="1">
      <c r="A106" s="34"/>
      <c r="B106" s="35"/>
      <c r="C106" s="36"/>
      <c r="D106" s="36"/>
      <c r="E106" s="36"/>
      <c r="F106" s="36"/>
      <c r="G106" s="36"/>
      <c r="H106" s="36"/>
      <c r="I106" s="36"/>
      <c r="J106" s="36"/>
      <c r="K106" s="36"/>
      <c r="L106" s="59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12" customHeight="1">
      <c r="A107" s="34"/>
      <c r="B107" s="35"/>
      <c r="C107" s="28" t="s">
        <v>16</v>
      </c>
      <c r="D107" s="36"/>
      <c r="E107" s="36"/>
      <c r="F107" s="36"/>
      <c r="G107" s="36"/>
      <c r="H107" s="36"/>
      <c r="I107" s="36"/>
      <c r="J107" s="36"/>
      <c r="K107" s="36"/>
      <c r="L107" s="59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16.5" customHeight="1">
      <c r="A108" s="34"/>
      <c r="B108" s="35"/>
      <c r="C108" s="36"/>
      <c r="D108" s="36"/>
      <c r="E108" s="179" t="str">
        <f>E7</f>
        <v>Oprava přejezdů v obvodu ST Karlovy Vary 2023-24</v>
      </c>
      <c r="F108" s="28"/>
      <c r="G108" s="28"/>
      <c r="H108" s="28"/>
      <c r="I108" s="36"/>
      <c r="J108" s="36"/>
      <c r="K108" s="36"/>
      <c r="L108" s="59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1" customFormat="1" ht="12" customHeight="1">
      <c r="B109" s="17"/>
      <c r="C109" s="28" t="s">
        <v>164</v>
      </c>
      <c r="D109" s="18"/>
      <c r="E109" s="18"/>
      <c r="F109" s="18"/>
      <c r="G109" s="18"/>
      <c r="H109" s="18"/>
      <c r="I109" s="18"/>
      <c r="J109" s="18"/>
      <c r="K109" s="18"/>
      <c r="L109" s="16"/>
    </row>
    <row r="110" s="2" customFormat="1" ht="16.5" customHeight="1">
      <c r="A110" s="34"/>
      <c r="B110" s="35"/>
      <c r="C110" s="36"/>
      <c r="D110" s="36"/>
      <c r="E110" s="179" t="s">
        <v>839</v>
      </c>
      <c r="F110" s="36"/>
      <c r="G110" s="36"/>
      <c r="H110" s="36"/>
      <c r="I110" s="36"/>
      <c r="J110" s="36"/>
      <c r="K110" s="36"/>
      <c r="L110" s="59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2" customHeight="1">
      <c r="A111" s="34"/>
      <c r="B111" s="35"/>
      <c r="C111" s="28" t="s">
        <v>166</v>
      </c>
      <c r="D111" s="36"/>
      <c r="E111" s="36"/>
      <c r="F111" s="36"/>
      <c r="G111" s="36"/>
      <c r="H111" s="36"/>
      <c r="I111" s="36"/>
      <c r="J111" s="36"/>
      <c r="K111" s="36"/>
      <c r="L111" s="59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6.5" customHeight="1">
      <c r="A112" s="34"/>
      <c r="B112" s="35"/>
      <c r="C112" s="36"/>
      <c r="D112" s="36"/>
      <c r="E112" s="72" t="str">
        <f>E11</f>
        <v>A.6.3 - Přeprava</v>
      </c>
      <c r="F112" s="36"/>
      <c r="G112" s="36"/>
      <c r="H112" s="36"/>
      <c r="I112" s="36"/>
      <c r="J112" s="36"/>
      <c r="K112" s="36"/>
      <c r="L112" s="59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6.96" customHeight="1">
      <c r="A113" s="34"/>
      <c r="B113" s="35"/>
      <c r="C113" s="36"/>
      <c r="D113" s="36"/>
      <c r="E113" s="36"/>
      <c r="F113" s="36"/>
      <c r="G113" s="36"/>
      <c r="H113" s="36"/>
      <c r="I113" s="36"/>
      <c r="J113" s="36"/>
      <c r="K113" s="36"/>
      <c r="L113" s="59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2" customHeight="1">
      <c r="A114" s="34"/>
      <c r="B114" s="35"/>
      <c r="C114" s="28" t="s">
        <v>20</v>
      </c>
      <c r="D114" s="36"/>
      <c r="E114" s="36"/>
      <c r="F114" s="23" t="str">
        <f>F14</f>
        <v>ST Karlovy Vary</v>
      </c>
      <c r="G114" s="36"/>
      <c r="H114" s="36"/>
      <c r="I114" s="28" t="s">
        <v>22</v>
      </c>
      <c r="J114" s="75" t="str">
        <f>IF(J14="","",J14)</f>
        <v>1. 2. 2023</v>
      </c>
      <c r="K114" s="36"/>
      <c r="L114" s="59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6.96" customHeight="1">
      <c r="A115" s="34"/>
      <c r="B115" s="35"/>
      <c r="C115" s="36"/>
      <c r="D115" s="36"/>
      <c r="E115" s="36"/>
      <c r="F115" s="36"/>
      <c r="G115" s="36"/>
      <c r="H115" s="36"/>
      <c r="I115" s="36"/>
      <c r="J115" s="36"/>
      <c r="K115" s="36"/>
      <c r="L115" s="59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5.15" customHeight="1">
      <c r="A116" s="34"/>
      <c r="B116" s="35"/>
      <c r="C116" s="28" t="s">
        <v>24</v>
      </c>
      <c r="D116" s="36"/>
      <c r="E116" s="36"/>
      <c r="F116" s="23" t="str">
        <f>E17</f>
        <v>Správa železnic,s.o.;OŘ ÚNL - ST Karlovy Vary</v>
      </c>
      <c r="G116" s="36"/>
      <c r="H116" s="36"/>
      <c r="I116" s="28" t="s">
        <v>32</v>
      </c>
      <c r="J116" s="32" t="str">
        <f>E23</f>
        <v xml:space="preserve"> </v>
      </c>
      <c r="K116" s="36"/>
      <c r="L116" s="59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5.15" customHeight="1">
      <c r="A117" s="34"/>
      <c r="B117" s="35"/>
      <c r="C117" s="28" t="s">
        <v>30</v>
      </c>
      <c r="D117" s="36"/>
      <c r="E117" s="36"/>
      <c r="F117" s="23" t="str">
        <f>IF(E20="","",E20)</f>
        <v>Vyplň údaj</v>
      </c>
      <c r="G117" s="36"/>
      <c r="H117" s="36"/>
      <c r="I117" s="28" t="s">
        <v>35</v>
      </c>
      <c r="J117" s="32" t="str">
        <f>E26</f>
        <v>Pavlína Liprtová</v>
      </c>
      <c r="K117" s="36"/>
      <c r="L117" s="59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0.32" customHeight="1">
      <c r="A118" s="34"/>
      <c r="B118" s="35"/>
      <c r="C118" s="36"/>
      <c r="D118" s="36"/>
      <c r="E118" s="36"/>
      <c r="F118" s="36"/>
      <c r="G118" s="36"/>
      <c r="H118" s="36"/>
      <c r="I118" s="36"/>
      <c r="J118" s="36"/>
      <c r="K118" s="36"/>
      <c r="L118" s="59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9" customFormat="1" ht="29.28" customHeight="1">
      <c r="A119" s="184"/>
      <c r="B119" s="185"/>
      <c r="C119" s="186" t="s">
        <v>174</v>
      </c>
      <c r="D119" s="187" t="s">
        <v>63</v>
      </c>
      <c r="E119" s="187" t="s">
        <v>59</v>
      </c>
      <c r="F119" s="187" t="s">
        <v>60</v>
      </c>
      <c r="G119" s="187" t="s">
        <v>175</v>
      </c>
      <c r="H119" s="187" t="s">
        <v>176</v>
      </c>
      <c r="I119" s="187" t="s">
        <v>177</v>
      </c>
      <c r="J119" s="187" t="s">
        <v>170</v>
      </c>
      <c r="K119" s="188" t="s">
        <v>178</v>
      </c>
      <c r="L119" s="189"/>
      <c r="M119" s="96" t="s">
        <v>1</v>
      </c>
      <c r="N119" s="97" t="s">
        <v>42</v>
      </c>
      <c r="O119" s="97" t="s">
        <v>179</v>
      </c>
      <c r="P119" s="97" t="s">
        <v>180</v>
      </c>
      <c r="Q119" s="97" t="s">
        <v>181</v>
      </c>
      <c r="R119" s="97" t="s">
        <v>182</v>
      </c>
      <c r="S119" s="97" t="s">
        <v>183</v>
      </c>
      <c r="T119" s="98" t="s">
        <v>184</v>
      </c>
      <c r="U119" s="184"/>
      <c r="V119" s="184"/>
      <c r="W119" s="184"/>
      <c r="X119" s="184"/>
      <c r="Y119" s="184"/>
      <c r="Z119" s="184"/>
      <c r="AA119" s="184"/>
      <c r="AB119" s="184"/>
      <c r="AC119" s="184"/>
      <c r="AD119" s="184"/>
      <c r="AE119" s="184"/>
    </row>
    <row r="120" s="2" customFormat="1" ht="22.8" customHeight="1">
      <c r="A120" s="34"/>
      <c r="B120" s="35"/>
      <c r="C120" s="103" t="s">
        <v>185</v>
      </c>
      <c r="D120" s="36"/>
      <c r="E120" s="36"/>
      <c r="F120" s="36"/>
      <c r="G120" s="36"/>
      <c r="H120" s="36"/>
      <c r="I120" s="36"/>
      <c r="J120" s="190">
        <f>BK120</f>
        <v>0</v>
      </c>
      <c r="K120" s="36"/>
      <c r="L120" s="40"/>
      <c r="M120" s="99"/>
      <c r="N120" s="191"/>
      <c r="O120" s="100"/>
      <c r="P120" s="192">
        <f>SUM(P121:P132)</f>
        <v>0</v>
      </c>
      <c r="Q120" s="100"/>
      <c r="R120" s="192">
        <f>SUM(R121:R132)</f>
        <v>0</v>
      </c>
      <c r="S120" s="100"/>
      <c r="T120" s="193">
        <f>SUM(T121:T132)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3" t="s">
        <v>77</v>
      </c>
      <c r="AU120" s="13" t="s">
        <v>172</v>
      </c>
      <c r="BK120" s="194">
        <f>SUM(BK121:BK132)</f>
        <v>0</v>
      </c>
    </row>
    <row r="121" s="2" customFormat="1" ht="128.55" customHeight="1">
      <c r="A121" s="34"/>
      <c r="B121" s="35"/>
      <c r="C121" s="195" t="s">
        <v>85</v>
      </c>
      <c r="D121" s="195" t="s">
        <v>186</v>
      </c>
      <c r="E121" s="196" t="s">
        <v>367</v>
      </c>
      <c r="F121" s="197" t="s">
        <v>368</v>
      </c>
      <c r="G121" s="198" t="s">
        <v>287</v>
      </c>
      <c r="H121" s="199">
        <v>42.473999999999997</v>
      </c>
      <c r="I121" s="200"/>
      <c r="J121" s="201">
        <f>ROUND(I121*H121,2)</f>
        <v>0</v>
      </c>
      <c r="K121" s="197" t="s">
        <v>190</v>
      </c>
      <c r="L121" s="40"/>
      <c r="M121" s="202" t="s">
        <v>1</v>
      </c>
      <c r="N121" s="203" t="s">
        <v>43</v>
      </c>
      <c r="O121" s="87"/>
      <c r="P121" s="204">
        <f>O121*H121</f>
        <v>0</v>
      </c>
      <c r="Q121" s="204">
        <v>0</v>
      </c>
      <c r="R121" s="204">
        <f>Q121*H121</f>
        <v>0</v>
      </c>
      <c r="S121" s="204">
        <v>0</v>
      </c>
      <c r="T121" s="205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206" t="s">
        <v>288</v>
      </c>
      <c r="AT121" s="206" t="s">
        <v>186</v>
      </c>
      <c r="AU121" s="206" t="s">
        <v>78</v>
      </c>
      <c r="AY121" s="13" t="s">
        <v>192</v>
      </c>
      <c r="BE121" s="207">
        <f>IF(N121="základní",J121,0)</f>
        <v>0</v>
      </c>
      <c r="BF121" s="207">
        <f>IF(N121="snížená",J121,0)</f>
        <v>0</v>
      </c>
      <c r="BG121" s="207">
        <f>IF(N121="zákl. přenesená",J121,0)</f>
        <v>0</v>
      </c>
      <c r="BH121" s="207">
        <f>IF(N121="sníž. přenesená",J121,0)</f>
        <v>0</v>
      </c>
      <c r="BI121" s="207">
        <f>IF(N121="nulová",J121,0)</f>
        <v>0</v>
      </c>
      <c r="BJ121" s="13" t="s">
        <v>85</v>
      </c>
      <c r="BK121" s="207">
        <f>ROUND(I121*H121,2)</f>
        <v>0</v>
      </c>
      <c r="BL121" s="13" t="s">
        <v>288</v>
      </c>
      <c r="BM121" s="206" t="s">
        <v>933</v>
      </c>
    </row>
    <row r="122" s="10" customFormat="1">
      <c r="A122" s="10"/>
      <c r="B122" s="208"/>
      <c r="C122" s="209"/>
      <c r="D122" s="210" t="s">
        <v>194</v>
      </c>
      <c r="E122" s="211" t="s">
        <v>1</v>
      </c>
      <c r="F122" s="212" t="s">
        <v>934</v>
      </c>
      <c r="G122" s="209"/>
      <c r="H122" s="213">
        <v>42.473999999999997</v>
      </c>
      <c r="I122" s="214"/>
      <c r="J122" s="209"/>
      <c r="K122" s="209"/>
      <c r="L122" s="215"/>
      <c r="M122" s="216"/>
      <c r="N122" s="217"/>
      <c r="O122" s="217"/>
      <c r="P122" s="217"/>
      <c r="Q122" s="217"/>
      <c r="R122" s="217"/>
      <c r="S122" s="217"/>
      <c r="T122" s="218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  <c r="AT122" s="219" t="s">
        <v>194</v>
      </c>
      <c r="AU122" s="219" t="s">
        <v>78</v>
      </c>
      <c r="AV122" s="10" t="s">
        <v>87</v>
      </c>
      <c r="AW122" s="10" t="s">
        <v>34</v>
      </c>
      <c r="AX122" s="10" t="s">
        <v>85</v>
      </c>
      <c r="AY122" s="219" t="s">
        <v>192</v>
      </c>
    </row>
    <row r="123" s="2" customFormat="1" ht="90" customHeight="1">
      <c r="A123" s="34"/>
      <c r="B123" s="35"/>
      <c r="C123" s="195" t="s">
        <v>87</v>
      </c>
      <c r="D123" s="195" t="s">
        <v>186</v>
      </c>
      <c r="E123" s="196" t="s">
        <v>381</v>
      </c>
      <c r="F123" s="197" t="s">
        <v>382</v>
      </c>
      <c r="G123" s="198" t="s">
        <v>287</v>
      </c>
      <c r="H123" s="199">
        <v>15.816000000000001</v>
      </c>
      <c r="I123" s="200"/>
      <c r="J123" s="201">
        <f>ROUND(I123*H123,2)</f>
        <v>0</v>
      </c>
      <c r="K123" s="197" t="s">
        <v>190</v>
      </c>
      <c r="L123" s="40"/>
      <c r="M123" s="202" t="s">
        <v>1</v>
      </c>
      <c r="N123" s="203" t="s">
        <v>43</v>
      </c>
      <c r="O123" s="87"/>
      <c r="P123" s="204">
        <f>O123*H123</f>
        <v>0</v>
      </c>
      <c r="Q123" s="204">
        <v>0</v>
      </c>
      <c r="R123" s="204">
        <f>Q123*H123</f>
        <v>0</v>
      </c>
      <c r="S123" s="204">
        <v>0</v>
      </c>
      <c r="T123" s="205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206" t="s">
        <v>288</v>
      </c>
      <c r="AT123" s="206" t="s">
        <v>186</v>
      </c>
      <c r="AU123" s="206" t="s">
        <v>78</v>
      </c>
      <c r="AY123" s="13" t="s">
        <v>192</v>
      </c>
      <c r="BE123" s="207">
        <f>IF(N123="základní",J123,0)</f>
        <v>0</v>
      </c>
      <c r="BF123" s="207">
        <f>IF(N123="snížená",J123,0)</f>
        <v>0</v>
      </c>
      <c r="BG123" s="207">
        <f>IF(N123="zákl. přenesená",J123,0)</f>
        <v>0</v>
      </c>
      <c r="BH123" s="207">
        <f>IF(N123="sníž. přenesená",J123,0)</f>
        <v>0</v>
      </c>
      <c r="BI123" s="207">
        <f>IF(N123="nulová",J123,0)</f>
        <v>0</v>
      </c>
      <c r="BJ123" s="13" t="s">
        <v>85</v>
      </c>
      <c r="BK123" s="207">
        <f>ROUND(I123*H123,2)</f>
        <v>0</v>
      </c>
      <c r="BL123" s="13" t="s">
        <v>288</v>
      </c>
      <c r="BM123" s="206" t="s">
        <v>935</v>
      </c>
    </row>
    <row r="124" s="10" customFormat="1">
      <c r="A124" s="10"/>
      <c r="B124" s="208"/>
      <c r="C124" s="209"/>
      <c r="D124" s="210" t="s">
        <v>194</v>
      </c>
      <c r="E124" s="211" t="s">
        <v>1</v>
      </c>
      <c r="F124" s="212" t="s">
        <v>936</v>
      </c>
      <c r="G124" s="209"/>
      <c r="H124" s="213">
        <v>15.816000000000001</v>
      </c>
      <c r="I124" s="214"/>
      <c r="J124" s="209"/>
      <c r="K124" s="209"/>
      <c r="L124" s="215"/>
      <c r="M124" s="216"/>
      <c r="N124" s="217"/>
      <c r="O124" s="217"/>
      <c r="P124" s="217"/>
      <c r="Q124" s="217"/>
      <c r="R124" s="217"/>
      <c r="S124" s="217"/>
      <c r="T124" s="218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  <c r="AT124" s="219" t="s">
        <v>194</v>
      </c>
      <c r="AU124" s="219" t="s">
        <v>78</v>
      </c>
      <c r="AV124" s="10" t="s">
        <v>87</v>
      </c>
      <c r="AW124" s="10" t="s">
        <v>34</v>
      </c>
      <c r="AX124" s="10" t="s">
        <v>85</v>
      </c>
      <c r="AY124" s="219" t="s">
        <v>192</v>
      </c>
    </row>
    <row r="125" s="2" customFormat="1" ht="90" customHeight="1">
      <c r="A125" s="34"/>
      <c r="B125" s="35"/>
      <c r="C125" s="195" t="s">
        <v>201</v>
      </c>
      <c r="D125" s="195" t="s">
        <v>186</v>
      </c>
      <c r="E125" s="196" t="s">
        <v>377</v>
      </c>
      <c r="F125" s="197" t="s">
        <v>378</v>
      </c>
      <c r="G125" s="198" t="s">
        <v>218</v>
      </c>
      <c r="H125" s="199">
        <v>2</v>
      </c>
      <c r="I125" s="200"/>
      <c r="J125" s="201">
        <f>ROUND(I125*H125,2)</f>
        <v>0</v>
      </c>
      <c r="K125" s="197" t="s">
        <v>190</v>
      </c>
      <c r="L125" s="40"/>
      <c r="M125" s="202" t="s">
        <v>1</v>
      </c>
      <c r="N125" s="203" t="s">
        <v>43</v>
      </c>
      <c r="O125" s="87"/>
      <c r="P125" s="204">
        <f>O125*H125</f>
        <v>0</v>
      </c>
      <c r="Q125" s="204">
        <v>0</v>
      </c>
      <c r="R125" s="204">
        <f>Q125*H125</f>
        <v>0</v>
      </c>
      <c r="S125" s="204">
        <v>0</v>
      </c>
      <c r="T125" s="205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206" t="s">
        <v>288</v>
      </c>
      <c r="AT125" s="206" t="s">
        <v>186</v>
      </c>
      <c r="AU125" s="206" t="s">
        <v>78</v>
      </c>
      <c r="AY125" s="13" t="s">
        <v>192</v>
      </c>
      <c r="BE125" s="207">
        <f>IF(N125="základní",J125,0)</f>
        <v>0</v>
      </c>
      <c r="BF125" s="207">
        <f>IF(N125="snížená",J125,0)</f>
        <v>0</v>
      </c>
      <c r="BG125" s="207">
        <f>IF(N125="zákl. přenesená",J125,0)</f>
        <v>0</v>
      </c>
      <c r="BH125" s="207">
        <f>IF(N125="sníž. přenesená",J125,0)</f>
        <v>0</v>
      </c>
      <c r="BI125" s="207">
        <f>IF(N125="nulová",J125,0)</f>
        <v>0</v>
      </c>
      <c r="BJ125" s="13" t="s">
        <v>85</v>
      </c>
      <c r="BK125" s="207">
        <f>ROUND(I125*H125,2)</f>
        <v>0</v>
      </c>
      <c r="BL125" s="13" t="s">
        <v>288</v>
      </c>
      <c r="BM125" s="206" t="s">
        <v>937</v>
      </c>
    </row>
    <row r="126" s="2" customFormat="1">
      <c r="A126" s="34"/>
      <c r="B126" s="35"/>
      <c r="C126" s="36"/>
      <c r="D126" s="210" t="s">
        <v>238</v>
      </c>
      <c r="E126" s="36"/>
      <c r="F126" s="220" t="s">
        <v>380</v>
      </c>
      <c r="G126" s="36"/>
      <c r="H126" s="36"/>
      <c r="I126" s="221"/>
      <c r="J126" s="36"/>
      <c r="K126" s="36"/>
      <c r="L126" s="40"/>
      <c r="M126" s="222"/>
      <c r="N126" s="223"/>
      <c r="O126" s="87"/>
      <c r="P126" s="87"/>
      <c r="Q126" s="87"/>
      <c r="R126" s="87"/>
      <c r="S126" s="87"/>
      <c r="T126" s="88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3" t="s">
        <v>238</v>
      </c>
      <c r="AU126" s="13" t="s">
        <v>78</v>
      </c>
    </row>
    <row r="127" s="2" customFormat="1" ht="114.9" customHeight="1">
      <c r="A127" s="34"/>
      <c r="B127" s="35"/>
      <c r="C127" s="195" t="s">
        <v>191</v>
      </c>
      <c r="D127" s="195" t="s">
        <v>186</v>
      </c>
      <c r="E127" s="196" t="s">
        <v>386</v>
      </c>
      <c r="F127" s="197" t="s">
        <v>387</v>
      </c>
      <c r="G127" s="198" t="s">
        <v>287</v>
      </c>
      <c r="H127" s="199">
        <v>18.382999999999999</v>
      </c>
      <c r="I127" s="200"/>
      <c r="J127" s="201">
        <f>ROUND(I127*H127,2)</f>
        <v>0</v>
      </c>
      <c r="K127" s="197" t="s">
        <v>190</v>
      </c>
      <c r="L127" s="40"/>
      <c r="M127" s="202" t="s">
        <v>1</v>
      </c>
      <c r="N127" s="203" t="s">
        <v>43</v>
      </c>
      <c r="O127" s="87"/>
      <c r="P127" s="204">
        <f>O127*H127</f>
        <v>0</v>
      </c>
      <c r="Q127" s="204">
        <v>0</v>
      </c>
      <c r="R127" s="204">
        <f>Q127*H127</f>
        <v>0</v>
      </c>
      <c r="S127" s="204">
        <v>0</v>
      </c>
      <c r="T127" s="205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206" t="s">
        <v>288</v>
      </c>
      <c r="AT127" s="206" t="s">
        <v>186</v>
      </c>
      <c r="AU127" s="206" t="s">
        <v>78</v>
      </c>
      <c r="AY127" s="13" t="s">
        <v>192</v>
      </c>
      <c r="BE127" s="207">
        <f>IF(N127="základní",J127,0)</f>
        <v>0</v>
      </c>
      <c r="BF127" s="207">
        <f>IF(N127="snížená",J127,0)</f>
        <v>0</v>
      </c>
      <c r="BG127" s="207">
        <f>IF(N127="zákl. přenesená",J127,0)</f>
        <v>0</v>
      </c>
      <c r="BH127" s="207">
        <f>IF(N127="sníž. přenesená",J127,0)</f>
        <v>0</v>
      </c>
      <c r="BI127" s="207">
        <f>IF(N127="nulová",J127,0)</f>
        <v>0</v>
      </c>
      <c r="BJ127" s="13" t="s">
        <v>85</v>
      </c>
      <c r="BK127" s="207">
        <f>ROUND(I127*H127,2)</f>
        <v>0</v>
      </c>
      <c r="BL127" s="13" t="s">
        <v>288</v>
      </c>
      <c r="BM127" s="206" t="s">
        <v>938</v>
      </c>
    </row>
    <row r="128" s="2" customFormat="1">
      <c r="A128" s="34"/>
      <c r="B128" s="35"/>
      <c r="C128" s="36"/>
      <c r="D128" s="210" t="s">
        <v>238</v>
      </c>
      <c r="E128" s="36"/>
      <c r="F128" s="220" t="s">
        <v>389</v>
      </c>
      <c r="G128" s="36"/>
      <c r="H128" s="36"/>
      <c r="I128" s="221"/>
      <c r="J128" s="36"/>
      <c r="K128" s="36"/>
      <c r="L128" s="40"/>
      <c r="M128" s="222"/>
      <c r="N128" s="223"/>
      <c r="O128" s="87"/>
      <c r="P128" s="87"/>
      <c r="Q128" s="87"/>
      <c r="R128" s="87"/>
      <c r="S128" s="87"/>
      <c r="T128" s="88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T128" s="13" t="s">
        <v>238</v>
      </c>
      <c r="AU128" s="13" t="s">
        <v>78</v>
      </c>
    </row>
    <row r="129" s="10" customFormat="1">
      <c r="A129" s="10"/>
      <c r="B129" s="208"/>
      <c r="C129" s="209"/>
      <c r="D129" s="210" t="s">
        <v>194</v>
      </c>
      <c r="E129" s="211" t="s">
        <v>1</v>
      </c>
      <c r="F129" s="212" t="s">
        <v>939</v>
      </c>
      <c r="G129" s="209"/>
      <c r="H129" s="213">
        <v>18.382999999999999</v>
      </c>
      <c r="I129" s="214"/>
      <c r="J129" s="209"/>
      <c r="K129" s="209"/>
      <c r="L129" s="215"/>
      <c r="M129" s="216"/>
      <c r="N129" s="217"/>
      <c r="O129" s="217"/>
      <c r="P129" s="217"/>
      <c r="Q129" s="217"/>
      <c r="R129" s="217"/>
      <c r="S129" s="217"/>
      <c r="T129" s="218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  <c r="AT129" s="219" t="s">
        <v>194</v>
      </c>
      <c r="AU129" s="219" t="s">
        <v>78</v>
      </c>
      <c r="AV129" s="10" t="s">
        <v>87</v>
      </c>
      <c r="AW129" s="10" t="s">
        <v>34</v>
      </c>
      <c r="AX129" s="10" t="s">
        <v>85</v>
      </c>
      <c r="AY129" s="219" t="s">
        <v>192</v>
      </c>
    </row>
    <row r="130" s="2" customFormat="1" ht="101.25" customHeight="1">
      <c r="A130" s="34"/>
      <c r="B130" s="35"/>
      <c r="C130" s="195" t="s">
        <v>210</v>
      </c>
      <c r="D130" s="195" t="s">
        <v>186</v>
      </c>
      <c r="E130" s="196" t="s">
        <v>372</v>
      </c>
      <c r="F130" s="197" t="s">
        <v>512</v>
      </c>
      <c r="G130" s="198" t="s">
        <v>287</v>
      </c>
      <c r="H130" s="199">
        <v>136.91300000000001</v>
      </c>
      <c r="I130" s="200"/>
      <c r="J130" s="201">
        <f>ROUND(I130*H130,2)</f>
        <v>0</v>
      </c>
      <c r="K130" s="197" t="s">
        <v>190</v>
      </c>
      <c r="L130" s="40"/>
      <c r="M130" s="202" t="s">
        <v>1</v>
      </c>
      <c r="N130" s="203" t="s">
        <v>43</v>
      </c>
      <c r="O130" s="87"/>
      <c r="P130" s="204">
        <f>O130*H130</f>
        <v>0</v>
      </c>
      <c r="Q130" s="204">
        <v>0</v>
      </c>
      <c r="R130" s="204">
        <f>Q130*H130</f>
        <v>0</v>
      </c>
      <c r="S130" s="204">
        <v>0</v>
      </c>
      <c r="T130" s="205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206" t="s">
        <v>288</v>
      </c>
      <c r="AT130" s="206" t="s">
        <v>186</v>
      </c>
      <c r="AU130" s="206" t="s">
        <v>78</v>
      </c>
      <c r="AY130" s="13" t="s">
        <v>192</v>
      </c>
      <c r="BE130" s="207">
        <f>IF(N130="základní",J130,0)</f>
        <v>0</v>
      </c>
      <c r="BF130" s="207">
        <f>IF(N130="snížená",J130,0)</f>
        <v>0</v>
      </c>
      <c r="BG130" s="207">
        <f>IF(N130="zákl. přenesená",J130,0)</f>
        <v>0</v>
      </c>
      <c r="BH130" s="207">
        <f>IF(N130="sníž. přenesená",J130,0)</f>
        <v>0</v>
      </c>
      <c r="BI130" s="207">
        <f>IF(N130="nulová",J130,0)</f>
        <v>0</v>
      </c>
      <c r="BJ130" s="13" t="s">
        <v>85</v>
      </c>
      <c r="BK130" s="207">
        <f>ROUND(I130*H130,2)</f>
        <v>0</v>
      </c>
      <c r="BL130" s="13" t="s">
        <v>288</v>
      </c>
      <c r="BM130" s="206" t="s">
        <v>940</v>
      </c>
    </row>
    <row r="131" s="2" customFormat="1">
      <c r="A131" s="34"/>
      <c r="B131" s="35"/>
      <c r="C131" s="36"/>
      <c r="D131" s="210" t="s">
        <v>238</v>
      </c>
      <c r="E131" s="36"/>
      <c r="F131" s="220" t="s">
        <v>941</v>
      </c>
      <c r="G131" s="36"/>
      <c r="H131" s="36"/>
      <c r="I131" s="221"/>
      <c r="J131" s="36"/>
      <c r="K131" s="36"/>
      <c r="L131" s="40"/>
      <c r="M131" s="222"/>
      <c r="N131" s="223"/>
      <c r="O131" s="87"/>
      <c r="P131" s="87"/>
      <c r="Q131" s="87"/>
      <c r="R131" s="87"/>
      <c r="S131" s="87"/>
      <c r="T131" s="88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T131" s="13" t="s">
        <v>238</v>
      </c>
      <c r="AU131" s="13" t="s">
        <v>78</v>
      </c>
    </row>
    <row r="132" s="10" customFormat="1">
      <c r="A132" s="10"/>
      <c r="B132" s="208"/>
      <c r="C132" s="209"/>
      <c r="D132" s="210" t="s">
        <v>194</v>
      </c>
      <c r="E132" s="211" t="s">
        <v>1</v>
      </c>
      <c r="F132" s="212" t="s">
        <v>942</v>
      </c>
      <c r="G132" s="209"/>
      <c r="H132" s="213">
        <v>136.91300000000001</v>
      </c>
      <c r="I132" s="214"/>
      <c r="J132" s="209"/>
      <c r="K132" s="209"/>
      <c r="L132" s="215"/>
      <c r="M132" s="234"/>
      <c r="N132" s="235"/>
      <c r="O132" s="235"/>
      <c r="P132" s="235"/>
      <c r="Q132" s="235"/>
      <c r="R132" s="235"/>
      <c r="S132" s="235"/>
      <c r="T132" s="236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  <c r="AT132" s="219" t="s">
        <v>194</v>
      </c>
      <c r="AU132" s="219" t="s">
        <v>78</v>
      </c>
      <c r="AV132" s="10" t="s">
        <v>87</v>
      </c>
      <c r="AW132" s="10" t="s">
        <v>34</v>
      </c>
      <c r="AX132" s="10" t="s">
        <v>85</v>
      </c>
      <c r="AY132" s="219" t="s">
        <v>192</v>
      </c>
    </row>
    <row r="133" s="2" customFormat="1" ht="6.96" customHeight="1">
      <c r="A133" s="34"/>
      <c r="B133" s="62"/>
      <c r="C133" s="63"/>
      <c r="D133" s="63"/>
      <c r="E133" s="63"/>
      <c r="F133" s="63"/>
      <c r="G133" s="63"/>
      <c r="H133" s="63"/>
      <c r="I133" s="63"/>
      <c r="J133" s="63"/>
      <c r="K133" s="63"/>
      <c r="L133" s="40"/>
      <c r="M133" s="34"/>
      <c r="O133" s="34"/>
      <c r="P133" s="34"/>
      <c r="Q133" s="34"/>
      <c r="R133" s="34"/>
      <c r="S133" s="34"/>
      <c r="T133" s="34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</row>
  </sheetData>
  <sheetProtection sheet="1" autoFilter="0" formatColumns="0" formatRows="0" objects="1" scenarios="1" spinCount="100000" saltValue="Qr2Ta8PiWwvzZ1WekdWRcnggfsvMBnP+AZiWmwnWWODFBtnH4fmB2p6HNRfjOsjnUgsExH4aQ5HYznnNOcxwLA==" hashValue="//NEePRhMiV0kpHH/bC/HAyc9R6ojZhnJAPqHrVtZSRYtxQDbnv3B0sKWpyIWbVL2YcC2Q7WkKCSdDUWa7wGfA==" algorithmName="SHA-512" password="CC35"/>
  <autoFilter ref="C119:K132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8:H108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92</v>
      </c>
    </row>
    <row r="3" s="1" customFormat="1" ht="6.96" customHeight="1">
      <c r="B3" s="142"/>
      <c r="C3" s="143"/>
      <c r="D3" s="143"/>
      <c r="E3" s="143"/>
      <c r="F3" s="143"/>
      <c r="G3" s="143"/>
      <c r="H3" s="143"/>
      <c r="I3" s="143"/>
      <c r="J3" s="143"/>
      <c r="K3" s="143"/>
      <c r="L3" s="16"/>
      <c r="AT3" s="13" t="s">
        <v>87</v>
      </c>
    </row>
    <row r="4" s="1" customFormat="1" ht="24.96" customHeight="1">
      <c r="B4" s="16"/>
      <c r="D4" s="144" t="s">
        <v>163</v>
      </c>
      <c r="L4" s="16"/>
      <c r="M4" s="145" t="s">
        <v>10</v>
      </c>
      <c r="AT4" s="13" t="s">
        <v>4</v>
      </c>
    </row>
    <row r="5" s="1" customFormat="1" ht="6.96" customHeight="1">
      <c r="B5" s="16"/>
      <c r="L5" s="16"/>
    </row>
    <row r="6" s="1" customFormat="1" ht="12" customHeight="1">
      <c r="B6" s="16"/>
      <c r="D6" s="146" t="s">
        <v>16</v>
      </c>
      <c r="L6" s="16"/>
    </row>
    <row r="7" s="1" customFormat="1" ht="16.5" customHeight="1">
      <c r="B7" s="16"/>
      <c r="E7" s="147" t="str">
        <f>'Rekapitulace stavby'!K6</f>
        <v>Oprava přejezdů v obvodu ST Karlovy Vary 2023-24</v>
      </c>
      <c r="F7" s="146"/>
      <c r="G7" s="146"/>
      <c r="H7" s="146"/>
      <c r="L7" s="16"/>
    </row>
    <row r="8" s="1" customFormat="1" ht="12" customHeight="1">
      <c r="B8" s="16"/>
      <c r="D8" s="146" t="s">
        <v>164</v>
      </c>
      <c r="L8" s="16"/>
    </row>
    <row r="9" s="2" customFormat="1" ht="16.5" customHeight="1">
      <c r="A9" s="34"/>
      <c r="B9" s="40"/>
      <c r="C9" s="34"/>
      <c r="D9" s="34"/>
      <c r="E9" s="147" t="s">
        <v>165</v>
      </c>
      <c r="F9" s="34"/>
      <c r="G9" s="34"/>
      <c r="H9" s="34"/>
      <c r="I9" s="34"/>
      <c r="J9" s="34"/>
      <c r="K9" s="34"/>
      <c r="L9" s="5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 ht="12" customHeight="1">
      <c r="A10" s="34"/>
      <c r="B10" s="40"/>
      <c r="C10" s="34"/>
      <c r="D10" s="146" t="s">
        <v>166</v>
      </c>
      <c r="E10" s="34"/>
      <c r="F10" s="34"/>
      <c r="G10" s="34"/>
      <c r="H10" s="34"/>
      <c r="I10" s="34"/>
      <c r="J10" s="34"/>
      <c r="K10" s="34"/>
      <c r="L10" s="5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6.5" customHeight="1">
      <c r="A11" s="34"/>
      <c r="B11" s="40"/>
      <c r="C11" s="34"/>
      <c r="D11" s="34"/>
      <c r="E11" s="148" t="s">
        <v>167</v>
      </c>
      <c r="F11" s="34"/>
      <c r="G11" s="34"/>
      <c r="H11" s="34"/>
      <c r="I11" s="34"/>
      <c r="J11" s="34"/>
      <c r="K11" s="34"/>
      <c r="L11" s="5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>
      <c r="A12" s="34"/>
      <c r="B12" s="40"/>
      <c r="C12" s="34"/>
      <c r="D12" s="34"/>
      <c r="E12" s="34"/>
      <c r="F12" s="34"/>
      <c r="G12" s="34"/>
      <c r="H12" s="34"/>
      <c r="I12" s="34"/>
      <c r="J12" s="34"/>
      <c r="K12" s="34"/>
      <c r="L12" s="5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2" customHeight="1">
      <c r="A13" s="34"/>
      <c r="B13" s="40"/>
      <c r="C13" s="34"/>
      <c r="D13" s="146" t="s">
        <v>18</v>
      </c>
      <c r="E13" s="34"/>
      <c r="F13" s="137" t="s">
        <v>1</v>
      </c>
      <c r="G13" s="34"/>
      <c r="H13" s="34"/>
      <c r="I13" s="146" t="s">
        <v>19</v>
      </c>
      <c r="J13" s="137" t="s">
        <v>1</v>
      </c>
      <c r="K13" s="34"/>
      <c r="L13" s="5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40"/>
      <c r="C14" s="34"/>
      <c r="D14" s="146" t="s">
        <v>20</v>
      </c>
      <c r="E14" s="34"/>
      <c r="F14" s="137" t="s">
        <v>21</v>
      </c>
      <c r="G14" s="34"/>
      <c r="H14" s="34"/>
      <c r="I14" s="146" t="s">
        <v>22</v>
      </c>
      <c r="J14" s="149" t="str">
        <f>'Rekapitulace stavby'!AN8</f>
        <v>1. 2. 2023</v>
      </c>
      <c r="K14" s="34"/>
      <c r="L14" s="5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0.8" customHeight="1">
      <c r="A15" s="34"/>
      <c r="B15" s="40"/>
      <c r="C15" s="34"/>
      <c r="D15" s="34"/>
      <c r="E15" s="34"/>
      <c r="F15" s="34"/>
      <c r="G15" s="34"/>
      <c r="H15" s="34"/>
      <c r="I15" s="34"/>
      <c r="J15" s="34"/>
      <c r="K15" s="34"/>
      <c r="L15" s="5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12" customHeight="1">
      <c r="A16" s="34"/>
      <c r="B16" s="40"/>
      <c r="C16" s="34"/>
      <c r="D16" s="146" t="s">
        <v>24</v>
      </c>
      <c r="E16" s="34"/>
      <c r="F16" s="34"/>
      <c r="G16" s="34"/>
      <c r="H16" s="34"/>
      <c r="I16" s="146" t="s">
        <v>25</v>
      </c>
      <c r="J16" s="137" t="s">
        <v>26</v>
      </c>
      <c r="K16" s="34"/>
      <c r="L16" s="5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8" customHeight="1">
      <c r="A17" s="34"/>
      <c r="B17" s="40"/>
      <c r="C17" s="34"/>
      <c r="D17" s="34"/>
      <c r="E17" s="137" t="s">
        <v>27</v>
      </c>
      <c r="F17" s="34"/>
      <c r="G17" s="34"/>
      <c r="H17" s="34"/>
      <c r="I17" s="146" t="s">
        <v>28</v>
      </c>
      <c r="J17" s="137" t="s">
        <v>29</v>
      </c>
      <c r="K17" s="34"/>
      <c r="L17" s="5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6.96" customHeight="1">
      <c r="A18" s="34"/>
      <c r="B18" s="40"/>
      <c r="C18" s="34"/>
      <c r="D18" s="34"/>
      <c r="E18" s="34"/>
      <c r="F18" s="34"/>
      <c r="G18" s="34"/>
      <c r="H18" s="34"/>
      <c r="I18" s="34"/>
      <c r="J18" s="34"/>
      <c r="K18" s="34"/>
      <c r="L18" s="5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12" customHeight="1">
      <c r="A19" s="34"/>
      <c r="B19" s="40"/>
      <c r="C19" s="34"/>
      <c r="D19" s="146" t="s">
        <v>30</v>
      </c>
      <c r="E19" s="34"/>
      <c r="F19" s="34"/>
      <c r="G19" s="34"/>
      <c r="H19" s="34"/>
      <c r="I19" s="146" t="s">
        <v>25</v>
      </c>
      <c r="J19" s="29" t="str">
        <f>'Rekapitulace stavby'!AN13</f>
        <v>Vyplň údaj</v>
      </c>
      <c r="K19" s="34"/>
      <c r="L19" s="5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8" customHeight="1">
      <c r="A20" s="34"/>
      <c r="B20" s="40"/>
      <c r="C20" s="34"/>
      <c r="D20" s="34"/>
      <c r="E20" s="29" t="str">
        <f>'Rekapitulace stavby'!E14</f>
        <v>Vyplň údaj</v>
      </c>
      <c r="F20" s="137"/>
      <c r="G20" s="137"/>
      <c r="H20" s="137"/>
      <c r="I20" s="146" t="s">
        <v>28</v>
      </c>
      <c r="J20" s="29" t="str">
        <f>'Rekapitulace stavby'!AN14</f>
        <v>Vyplň údaj</v>
      </c>
      <c r="K20" s="34"/>
      <c r="L20" s="5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6.96" customHeight="1">
      <c r="A21" s="34"/>
      <c r="B21" s="40"/>
      <c r="C21" s="34"/>
      <c r="D21" s="34"/>
      <c r="E21" s="34"/>
      <c r="F21" s="34"/>
      <c r="G21" s="34"/>
      <c r="H21" s="34"/>
      <c r="I21" s="34"/>
      <c r="J21" s="34"/>
      <c r="K21" s="34"/>
      <c r="L21" s="5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12" customHeight="1">
      <c r="A22" s="34"/>
      <c r="B22" s="40"/>
      <c r="C22" s="34"/>
      <c r="D22" s="146" t="s">
        <v>32</v>
      </c>
      <c r="E22" s="34"/>
      <c r="F22" s="34"/>
      <c r="G22" s="34"/>
      <c r="H22" s="34"/>
      <c r="I22" s="146" t="s">
        <v>25</v>
      </c>
      <c r="J22" s="137" t="str">
        <f>IF('Rekapitulace stavby'!AN16="","",'Rekapitulace stavby'!AN16)</f>
        <v/>
      </c>
      <c r="K22" s="34"/>
      <c r="L22" s="5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8" customHeight="1">
      <c r="A23" s="34"/>
      <c r="B23" s="40"/>
      <c r="C23" s="34"/>
      <c r="D23" s="34"/>
      <c r="E23" s="137" t="str">
        <f>IF('Rekapitulace stavby'!E17="","",'Rekapitulace stavby'!E17)</f>
        <v xml:space="preserve"> </v>
      </c>
      <c r="F23" s="34"/>
      <c r="G23" s="34"/>
      <c r="H23" s="34"/>
      <c r="I23" s="146" t="s">
        <v>28</v>
      </c>
      <c r="J23" s="137" t="str">
        <f>IF('Rekapitulace stavby'!AN17="","",'Rekapitulace stavby'!AN17)</f>
        <v/>
      </c>
      <c r="K23" s="34"/>
      <c r="L23" s="5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6.96" customHeight="1">
      <c r="A24" s="34"/>
      <c r="B24" s="40"/>
      <c r="C24" s="34"/>
      <c r="D24" s="34"/>
      <c r="E24" s="34"/>
      <c r="F24" s="34"/>
      <c r="G24" s="34"/>
      <c r="H24" s="34"/>
      <c r="I24" s="34"/>
      <c r="J24" s="34"/>
      <c r="K24" s="34"/>
      <c r="L24" s="5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12" customHeight="1">
      <c r="A25" s="34"/>
      <c r="B25" s="40"/>
      <c r="C25" s="34"/>
      <c r="D25" s="146" t="s">
        <v>35</v>
      </c>
      <c r="E25" s="34"/>
      <c r="F25" s="34"/>
      <c r="G25" s="34"/>
      <c r="H25" s="34"/>
      <c r="I25" s="146" t="s">
        <v>25</v>
      </c>
      <c r="J25" s="137" t="s">
        <v>1</v>
      </c>
      <c r="K25" s="34"/>
      <c r="L25" s="5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8" customHeight="1">
      <c r="A26" s="34"/>
      <c r="B26" s="40"/>
      <c r="C26" s="34"/>
      <c r="D26" s="34"/>
      <c r="E26" s="137" t="s">
        <v>36</v>
      </c>
      <c r="F26" s="34"/>
      <c r="G26" s="34"/>
      <c r="H26" s="34"/>
      <c r="I26" s="146" t="s">
        <v>28</v>
      </c>
      <c r="J26" s="137" t="s">
        <v>1</v>
      </c>
      <c r="K26" s="34"/>
      <c r="L26" s="5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2" customFormat="1" ht="6.96" customHeight="1">
      <c r="A27" s="34"/>
      <c r="B27" s="40"/>
      <c r="C27" s="34"/>
      <c r="D27" s="34"/>
      <c r="E27" s="34"/>
      <c r="F27" s="34"/>
      <c r="G27" s="34"/>
      <c r="H27" s="34"/>
      <c r="I27" s="34"/>
      <c r="J27" s="34"/>
      <c r="K27" s="34"/>
      <c r="L27" s="59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="2" customFormat="1" ht="12" customHeight="1">
      <c r="A28" s="34"/>
      <c r="B28" s="40"/>
      <c r="C28" s="34"/>
      <c r="D28" s="146" t="s">
        <v>37</v>
      </c>
      <c r="E28" s="34"/>
      <c r="F28" s="34"/>
      <c r="G28" s="34"/>
      <c r="H28" s="34"/>
      <c r="I28" s="34"/>
      <c r="J28" s="34"/>
      <c r="K28" s="34"/>
      <c r="L28" s="5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8" customFormat="1" ht="16.5" customHeight="1">
      <c r="A29" s="150"/>
      <c r="B29" s="151"/>
      <c r="C29" s="150"/>
      <c r="D29" s="150"/>
      <c r="E29" s="152" t="s">
        <v>1</v>
      </c>
      <c r="F29" s="152"/>
      <c r="G29" s="152"/>
      <c r="H29" s="152"/>
      <c r="I29" s="150"/>
      <c r="J29" s="150"/>
      <c r="K29" s="150"/>
      <c r="L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="2" customFormat="1" ht="6.96" customHeight="1">
      <c r="A30" s="34"/>
      <c r="B30" s="40"/>
      <c r="C30" s="34"/>
      <c r="D30" s="34"/>
      <c r="E30" s="34"/>
      <c r="F30" s="34"/>
      <c r="G30" s="34"/>
      <c r="H30" s="34"/>
      <c r="I30" s="34"/>
      <c r="J30" s="34"/>
      <c r="K30" s="34"/>
      <c r="L30" s="5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40"/>
      <c r="C31" s="34"/>
      <c r="D31" s="154"/>
      <c r="E31" s="154"/>
      <c r="F31" s="154"/>
      <c r="G31" s="154"/>
      <c r="H31" s="154"/>
      <c r="I31" s="154"/>
      <c r="J31" s="154"/>
      <c r="K31" s="154"/>
      <c r="L31" s="5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25.44" customHeight="1">
      <c r="A32" s="34"/>
      <c r="B32" s="40"/>
      <c r="C32" s="34"/>
      <c r="D32" s="155" t="s">
        <v>38</v>
      </c>
      <c r="E32" s="34"/>
      <c r="F32" s="34"/>
      <c r="G32" s="34"/>
      <c r="H32" s="34"/>
      <c r="I32" s="34"/>
      <c r="J32" s="156">
        <f>ROUND(J120, 2)</f>
        <v>0</v>
      </c>
      <c r="K32" s="34"/>
      <c r="L32" s="5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6.96" customHeight="1">
      <c r="A33" s="34"/>
      <c r="B33" s="40"/>
      <c r="C33" s="34"/>
      <c r="D33" s="154"/>
      <c r="E33" s="154"/>
      <c r="F33" s="154"/>
      <c r="G33" s="154"/>
      <c r="H33" s="154"/>
      <c r="I33" s="154"/>
      <c r="J33" s="154"/>
      <c r="K33" s="154"/>
      <c r="L33" s="5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40"/>
      <c r="C34" s="34"/>
      <c r="D34" s="34"/>
      <c r="E34" s="34"/>
      <c r="F34" s="157" t="s">
        <v>40</v>
      </c>
      <c r="G34" s="34"/>
      <c r="H34" s="34"/>
      <c r="I34" s="157" t="s">
        <v>39</v>
      </c>
      <c r="J34" s="157" t="s">
        <v>41</v>
      </c>
      <c r="K34" s="34"/>
      <c r="L34" s="5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="2" customFormat="1" ht="14.4" customHeight="1">
      <c r="A35" s="34"/>
      <c r="B35" s="40"/>
      <c r="C35" s="34"/>
      <c r="D35" s="158" t="s">
        <v>42</v>
      </c>
      <c r="E35" s="146" t="s">
        <v>43</v>
      </c>
      <c r="F35" s="159">
        <f>ROUND((SUM(BE120:BE179)),  2)</f>
        <v>0</v>
      </c>
      <c r="G35" s="34"/>
      <c r="H35" s="34"/>
      <c r="I35" s="160">
        <v>0.20999999999999999</v>
      </c>
      <c r="J35" s="159">
        <f>ROUND(((SUM(BE120:BE179))*I35),  2)</f>
        <v>0</v>
      </c>
      <c r="K35" s="34"/>
      <c r="L35" s="5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14.4" customHeight="1">
      <c r="A36" s="34"/>
      <c r="B36" s="40"/>
      <c r="C36" s="34"/>
      <c r="D36" s="34"/>
      <c r="E36" s="146" t="s">
        <v>44</v>
      </c>
      <c r="F36" s="159">
        <f>ROUND((SUM(BF120:BF179)),  2)</f>
        <v>0</v>
      </c>
      <c r="G36" s="34"/>
      <c r="H36" s="34"/>
      <c r="I36" s="160">
        <v>0.14999999999999999</v>
      </c>
      <c r="J36" s="159">
        <f>ROUND(((SUM(BF120:BF179))*I36),  2)</f>
        <v>0</v>
      </c>
      <c r="K36" s="34"/>
      <c r="L36" s="5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46" t="s">
        <v>45</v>
      </c>
      <c r="F37" s="159">
        <f>ROUND((SUM(BG120:BG179)),  2)</f>
        <v>0</v>
      </c>
      <c r="G37" s="34"/>
      <c r="H37" s="34"/>
      <c r="I37" s="160">
        <v>0.20999999999999999</v>
      </c>
      <c r="J37" s="159">
        <f>0</f>
        <v>0</v>
      </c>
      <c r="K37" s="34"/>
      <c r="L37" s="5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14.4" customHeight="1">
      <c r="A38" s="34"/>
      <c r="B38" s="40"/>
      <c r="C38" s="34"/>
      <c r="D38" s="34"/>
      <c r="E38" s="146" t="s">
        <v>46</v>
      </c>
      <c r="F38" s="159">
        <f>ROUND((SUM(BH120:BH179)),  2)</f>
        <v>0</v>
      </c>
      <c r="G38" s="34"/>
      <c r="H38" s="34"/>
      <c r="I38" s="160">
        <v>0.14999999999999999</v>
      </c>
      <c r="J38" s="159">
        <f>0</f>
        <v>0</v>
      </c>
      <c r="K38" s="34"/>
      <c r="L38" s="5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14.4" customHeight="1">
      <c r="A39" s="34"/>
      <c r="B39" s="40"/>
      <c r="C39" s="34"/>
      <c r="D39" s="34"/>
      <c r="E39" s="146" t="s">
        <v>47</v>
      </c>
      <c r="F39" s="159">
        <f>ROUND((SUM(BI120:BI179)),  2)</f>
        <v>0</v>
      </c>
      <c r="G39" s="34"/>
      <c r="H39" s="34"/>
      <c r="I39" s="160">
        <v>0</v>
      </c>
      <c r="J39" s="159">
        <f>0</f>
        <v>0</v>
      </c>
      <c r="K39" s="34"/>
      <c r="L39" s="5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6.96" customHeight="1">
      <c r="A40" s="34"/>
      <c r="B40" s="40"/>
      <c r="C40" s="34"/>
      <c r="D40" s="34"/>
      <c r="E40" s="34"/>
      <c r="F40" s="34"/>
      <c r="G40" s="34"/>
      <c r="H40" s="34"/>
      <c r="I40" s="34"/>
      <c r="J40" s="34"/>
      <c r="K40" s="34"/>
      <c r="L40" s="5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2" customFormat="1" ht="25.44" customHeight="1">
      <c r="A41" s="34"/>
      <c r="B41" s="40"/>
      <c r="C41" s="161"/>
      <c r="D41" s="162" t="s">
        <v>48</v>
      </c>
      <c r="E41" s="163"/>
      <c r="F41" s="163"/>
      <c r="G41" s="164" t="s">
        <v>49</v>
      </c>
      <c r="H41" s="165" t="s">
        <v>50</v>
      </c>
      <c r="I41" s="163"/>
      <c r="J41" s="166">
        <f>SUM(J32:J39)</f>
        <v>0</v>
      </c>
      <c r="K41" s="167"/>
      <c r="L41" s="59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="2" customFormat="1" ht="14.4" customHeight="1">
      <c r="A42" s="34"/>
      <c r="B42" s="40"/>
      <c r="C42" s="34"/>
      <c r="D42" s="34"/>
      <c r="E42" s="34"/>
      <c r="F42" s="34"/>
      <c r="G42" s="34"/>
      <c r="H42" s="34"/>
      <c r="I42" s="34"/>
      <c r="J42" s="34"/>
      <c r="K42" s="34"/>
      <c r="L42" s="59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="1" customFormat="1" ht="14.4" customHeight="1">
      <c r="B43" s="16"/>
      <c r="L43" s="16"/>
    </row>
    <row r="44" s="1" customFormat="1" ht="14.4" customHeight="1">
      <c r="B44" s="16"/>
      <c r="L44" s="16"/>
    </row>
    <row r="45" s="1" customFormat="1" ht="14.4" customHeight="1">
      <c r="B45" s="16"/>
      <c r="L45" s="16"/>
    </row>
    <row r="46" s="1" customFormat="1" ht="14.4" customHeight="1">
      <c r="B46" s="16"/>
      <c r="L46" s="16"/>
    </row>
    <row r="47" s="1" customFormat="1" ht="14.4" customHeight="1">
      <c r="B47" s="16"/>
      <c r="L47" s="16"/>
    </row>
    <row r="48" s="1" customFormat="1" ht="14.4" customHeight="1">
      <c r="B48" s="16"/>
      <c r="L48" s="16"/>
    </row>
    <row r="49" s="1" customFormat="1" ht="14.4" customHeight="1">
      <c r="B49" s="16"/>
      <c r="L49" s="16"/>
    </row>
    <row r="50" s="2" customFormat="1" ht="14.4" customHeight="1">
      <c r="B50" s="59"/>
      <c r="D50" s="168" t="s">
        <v>51</v>
      </c>
      <c r="E50" s="169"/>
      <c r="F50" s="169"/>
      <c r="G50" s="168" t="s">
        <v>52</v>
      </c>
      <c r="H50" s="169"/>
      <c r="I50" s="169"/>
      <c r="J50" s="169"/>
      <c r="K50" s="169"/>
      <c r="L50" s="59"/>
    </row>
    <row r="51">
      <c r="B51" s="16"/>
      <c r="L51" s="16"/>
    </row>
    <row r="52">
      <c r="B52" s="16"/>
      <c r="L52" s="16"/>
    </row>
    <row r="53">
      <c r="B53" s="16"/>
      <c r="L53" s="16"/>
    </row>
    <row r="54">
      <c r="B54" s="16"/>
      <c r="L54" s="16"/>
    </row>
    <row r="55">
      <c r="B55" s="16"/>
      <c r="L55" s="16"/>
    </row>
    <row r="56">
      <c r="B56" s="16"/>
      <c r="L56" s="16"/>
    </row>
    <row r="57">
      <c r="B57" s="16"/>
      <c r="L57" s="16"/>
    </row>
    <row r="58">
      <c r="B58" s="16"/>
      <c r="L58" s="16"/>
    </row>
    <row r="59">
      <c r="B59" s="16"/>
      <c r="L59" s="16"/>
    </row>
    <row r="60">
      <c r="B60" s="16"/>
      <c r="L60" s="16"/>
    </row>
    <row r="61" s="2" customFormat="1">
      <c r="A61" s="34"/>
      <c r="B61" s="40"/>
      <c r="C61" s="34"/>
      <c r="D61" s="170" t="s">
        <v>53</v>
      </c>
      <c r="E61" s="171"/>
      <c r="F61" s="172" t="s">
        <v>54</v>
      </c>
      <c r="G61" s="170" t="s">
        <v>53</v>
      </c>
      <c r="H61" s="171"/>
      <c r="I61" s="171"/>
      <c r="J61" s="173" t="s">
        <v>54</v>
      </c>
      <c r="K61" s="171"/>
      <c r="L61" s="59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6"/>
      <c r="L62" s="16"/>
    </row>
    <row r="63">
      <c r="B63" s="16"/>
      <c r="L63" s="16"/>
    </row>
    <row r="64">
      <c r="B64" s="16"/>
      <c r="L64" s="16"/>
    </row>
    <row r="65" s="2" customFormat="1">
      <c r="A65" s="34"/>
      <c r="B65" s="40"/>
      <c r="C65" s="34"/>
      <c r="D65" s="168" t="s">
        <v>55</v>
      </c>
      <c r="E65" s="174"/>
      <c r="F65" s="174"/>
      <c r="G65" s="168" t="s">
        <v>56</v>
      </c>
      <c r="H65" s="174"/>
      <c r="I65" s="174"/>
      <c r="J65" s="174"/>
      <c r="K65" s="174"/>
      <c r="L65" s="59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6"/>
      <c r="L66" s="16"/>
    </row>
    <row r="67">
      <c r="B67" s="16"/>
      <c r="L67" s="16"/>
    </row>
    <row r="68">
      <c r="B68" s="16"/>
      <c r="L68" s="16"/>
    </row>
    <row r="69">
      <c r="B69" s="16"/>
      <c r="L69" s="16"/>
    </row>
    <row r="70">
      <c r="B70" s="16"/>
      <c r="L70" s="16"/>
    </row>
    <row r="71">
      <c r="B71" s="16"/>
      <c r="L71" s="16"/>
    </row>
    <row r="72">
      <c r="B72" s="16"/>
      <c r="L72" s="16"/>
    </row>
    <row r="73">
      <c r="B73" s="16"/>
      <c r="L73" s="16"/>
    </row>
    <row r="74">
      <c r="B74" s="16"/>
      <c r="L74" s="16"/>
    </row>
    <row r="75">
      <c r="B75" s="16"/>
      <c r="L75" s="16"/>
    </row>
    <row r="76" s="2" customFormat="1">
      <c r="A76" s="34"/>
      <c r="B76" s="40"/>
      <c r="C76" s="34"/>
      <c r="D76" s="170" t="s">
        <v>53</v>
      </c>
      <c r="E76" s="171"/>
      <c r="F76" s="172" t="s">
        <v>54</v>
      </c>
      <c r="G76" s="170" t="s">
        <v>53</v>
      </c>
      <c r="H76" s="171"/>
      <c r="I76" s="171"/>
      <c r="J76" s="173" t="s">
        <v>54</v>
      </c>
      <c r="K76" s="171"/>
      <c r="L76" s="5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175"/>
      <c r="C77" s="176"/>
      <c r="D77" s="176"/>
      <c r="E77" s="176"/>
      <c r="F77" s="176"/>
      <c r="G77" s="176"/>
      <c r="H77" s="176"/>
      <c r="I77" s="176"/>
      <c r="J77" s="176"/>
      <c r="K77" s="176"/>
      <c r="L77" s="5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177"/>
      <c r="C81" s="178"/>
      <c r="D81" s="178"/>
      <c r="E81" s="178"/>
      <c r="F81" s="178"/>
      <c r="G81" s="178"/>
      <c r="H81" s="178"/>
      <c r="I81" s="178"/>
      <c r="J81" s="178"/>
      <c r="K81" s="178"/>
      <c r="L81" s="59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168</v>
      </c>
      <c r="D82" s="36"/>
      <c r="E82" s="36"/>
      <c r="F82" s="36"/>
      <c r="G82" s="36"/>
      <c r="H82" s="36"/>
      <c r="I82" s="36"/>
      <c r="J82" s="36"/>
      <c r="K82" s="36"/>
      <c r="L82" s="59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9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6"/>
      <c r="E84" s="36"/>
      <c r="F84" s="36"/>
      <c r="G84" s="36"/>
      <c r="H84" s="36"/>
      <c r="I84" s="36"/>
      <c r="J84" s="36"/>
      <c r="K84" s="36"/>
      <c r="L84" s="59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6"/>
      <c r="D85" s="36"/>
      <c r="E85" s="179" t="str">
        <f>E7</f>
        <v>Oprava přejezdů v obvodu ST Karlovy Vary 2023-24</v>
      </c>
      <c r="F85" s="28"/>
      <c r="G85" s="28"/>
      <c r="H85" s="28"/>
      <c r="I85" s="36"/>
      <c r="J85" s="36"/>
      <c r="K85" s="36"/>
      <c r="L85" s="59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1" customFormat="1" ht="12" customHeight="1">
      <c r="B86" s="17"/>
      <c r="C86" s="28" t="s">
        <v>164</v>
      </c>
      <c r="D86" s="18"/>
      <c r="E86" s="18"/>
      <c r="F86" s="18"/>
      <c r="G86" s="18"/>
      <c r="H86" s="18"/>
      <c r="I86" s="18"/>
      <c r="J86" s="18"/>
      <c r="K86" s="18"/>
      <c r="L86" s="16"/>
    </row>
    <row r="87" s="2" customFormat="1" ht="16.5" customHeight="1">
      <c r="A87" s="34"/>
      <c r="B87" s="35"/>
      <c r="C87" s="36"/>
      <c r="D87" s="36"/>
      <c r="E87" s="179" t="s">
        <v>165</v>
      </c>
      <c r="F87" s="36"/>
      <c r="G87" s="36"/>
      <c r="H87" s="36"/>
      <c r="I87" s="36"/>
      <c r="J87" s="36"/>
      <c r="K87" s="36"/>
      <c r="L87" s="59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12" customHeight="1">
      <c r="A88" s="34"/>
      <c r="B88" s="35"/>
      <c r="C88" s="28" t="s">
        <v>166</v>
      </c>
      <c r="D88" s="36"/>
      <c r="E88" s="36"/>
      <c r="F88" s="36"/>
      <c r="G88" s="36"/>
      <c r="H88" s="36"/>
      <c r="I88" s="36"/>
      <c r="J88" s="36"/>
      <c r="K88" s="36"/>
      <c r="L88" s="59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6.5" customHeight="1">
      <c r="A89" s="34"/>
      <c r="B89" s="35"/>
      <c r="C89" s="36"/>
      <c r="D89" s="36"/>
      <c r="E89" s="72" t="str">
        <f>E11</f>
        <v>A.1.1 - Práce na přejezdu</v>
      </c>
      <c r="F89" s="36"/>
      <c r="G89" s="36"/>
      <c r="H89" s="36"/>
      <c r="I89" s="36"/>
      <c r="J89" s="36"/>
      <c r="K89" s="36"/>
      <c r="L89" s="59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9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2" customHeight="1">
      <c r="A91" s="34"/>
      <c r="B91" s="35"/>
      <c r="C91" s="28" t="s">
        <v>20</v>
      </c>
      <c r="D91" s="36"/>
      <c r="E91" s="36"/>
      <c r="F91" s="23" t="str">
        <f>F14</f>
        <v>ST Karlovy Vary</v>
      </c>
      <c r="G91" s="36"/>
      <c r="H91" s="36"/>
      <c r="I91" s="28" t="s">
        <v>22</v>
      </c>
      <c r="J91" s="75" t="str">
        <f>IF(J14="","",J14)</f>
        <v>1. 2. 2023</v>
      </c>
      <c r="K91" s="36"/>
      <c r="L91" s="59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6.96" customHeight="1">
      <c r="A92" s="34"/>
      <c r="B92" s="35"/>
      <c r="C92" s="36"/>
      <c r="D92" s="36"/>
      <c r="E92" s="36"/>
      <c r="F92" s="36"/>
      <c r="G92" s="36"/>
      <c r="H92" s="36"/>
      <c r="I92" s="36"/>
      <c r="J92" s="36"/>
      <c r="K92" s="36"/>
      <c r="L92" s="59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5.15" customHeight="1">
      <c r="A93" s="34"/>
      <c r="B93" s="35"/>
      <c r="C93" s="28" t="s">
        <v>24</v>
      </c>
      <c r="D93" s="36"/>
      <c r="E93" s="36"/>
      <c r="F93" s="23" t="str">
        <f>E17</f>
        <v>Správa železnic,s.o.;OŘ ÚNL - ST Karlovy Vary</v>
      </c>
      <c r="G93" s="36"/>
      <c r="H93" s="36"/>
      <c r="I93" s="28" t="s">
        <v>32</v>
      </c>
      <c r="J93" s="32" t="str">
        <f>E23</f>
        <v xml:space="preserve"> </v>
      </c>
      <c r="K93" s="36"/>
      <c r="L93" s="59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15.15" customHeight="1">
      <c r="A94" s="34"/>
      <c r="B94" s="35"/>
      <c r="C94" s="28" t="s">
        <v>30</v>
      </c>
      <c r="D94" s="36"/>
      <c r="E94" s="36"/>
      <c r="F94" s="23" t="str">
        <f>IF(E20="","",E20)</f>
        <v>Vyplň údaj</v>
      </c>
      <c r="G94" s="36"/>
      <c r="H94" s="36"/>
      <c r="I94" s="28" t="s">
        <v>35</v>
      </c>
      <c r="J94" s="32" t="str">
        <f>E26</f>
        <v>Pavlína Liprtová</v>
      </c>
      <c r="K94" s="36"/>
      <c r="L94" s="59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9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9.28" customHeight="1">
      <c r="A96" s="34"/>
      <c r="B96" s="35"/>
      <c r="C96" s="180" t="s">
        <v>169</v>
      </c>
      <c r="D96" s="181"/>
      <c r="E96" s="181"/>
      <c r="F96" s="181"/>
      <c r="G96" s="181"/>
      <c r="H96" s="181"/>
      <c r="I96" s="181"/>
      <c r="J96" s="182" t="s">
        <v>170</v>
      </c>
      <c r="K96" s="181"/>
      <c r="L96" s="59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="2" customFormat="1" ht="10.32" customHeight="1">
      <c r="A97" s="34"/>
      <c r="B97" s="35"/>
      <c r="C97" s="36"/>
      <c r="D97" s="36"/>
      <c r="E97" s="36"/>
      <c r="F97" s="36"/>
      <c r="G97" s="36"/>
      <c r="H97" s="36"/>
      <c r="I97" s="36"/>
      <c r="J97" s="36"/>
      <c r="K97" s="36"/>
      <c r="L97" s="59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="2" customFormat="1" ht="22.8" customHeight="1">
      <c r="A98" s="34"/>
      <c r="B98" s="35"/>
      <c r="C98" s="183" t="s">
        <v>171</v>
      </c>
      <c r="D98" s="36"/>
      <c r="E98" s="36"/>
      <c r="F98" s="36"/>
      <c r="G98" s="36"/>
      <c r="H98" s="36"/>
      <c r="I98" s="36"/>
      <c r="J98" s="106">
        <f>J120</f>
        <v>0</v>
      </c>
      <c r="K98" s="36"/>
      <c r="L98" s="59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3" t="s">
        <v>172</v>
      </c>
    </row>
    <row r="99" s="2" customFormat="1" ht="21.84" customHeight="1">
      <c r="A99" s="34"/>
      <c r="B99" s="35"/>
      <c r="C99" s="36"/>
      <c r="D99" s="36"/>
      <c r="E99" s="36"/>
      <c r="F99" s="36"/>
      <c r="G99" s="36"/>
      <c r="H99" s="36"/>
      <c r="I99" s="36"/>
      <c r="J99" s="36"/>
      <c r="K99" s="36"/>
      <c r="L99" s="59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="2" customFormat="1" ht="6.96" customHeight="1">
      <c r="A100" s="34"/>
      <c r="B100" s="62"/>
      <c r="C100" s="63"/>
      <c r="D100" s="63"/>
      <c r="E100" s="63"/>
      <c r="F100" s="63"/>
      <c r="G100" s="63"/>
      <c r="H100" s="63"/>
      <c r="I100" s="63"/>
      <c r="J100" s="63"/>
      <c r="K100" s="63"/>
      <c r="L100" s="59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4" s="2" customFormat="1" ht="6.96" customHeight="1">
      <c r="A104" s="34"/>
      <c r="B104" s="64"/>
      <c r="C104" s="65"/>
      <c r="D104" s="65"/>
      <c r="E104" s="65"/>
      <c r="F104" s="65"/>
      <c r="G104" s="65"/>
      <c r="H104" s="65"/>
      <c r="I104" s="65"/>
      <c r="J104" s="65"/>
      <c r="K104" s="65"/>
      <c r="L104" s="59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="2" customFormat="1" ht="24.96" customHeight="1">
      <c r="A105" s="34"/>
      <c r="B105" s="35"/>
      <c r="C105" s="19" t="s">
        <v>173</v>
      </c>
      <c r="D105" s="36"/>
      <c r="E105" s="36"/>
      <c r="F105" s="36"/>
      <c r="G105" s="36"/>
      <c r="H105" s="36"/>
      <c r="I105" s="36"/>
      <c r="J105" s="36"/>
      <c r="K105" s="36"/>
      <c r="L105" s="59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="2" customFormat="1" ht="6.96" customHeight="1">
      <c r="A106" s="34"/>
      <c r="B106" s="35"/>
      <c r="C106" s="36"/>
      <c r="D106" s="36"/>
      <c r="E106" s="36"/>
      <c r="F106" s="36"/>
      <c r="G106" s="36"/>
      <c r="H106" s="36"/>
      <c r="I106" s="36"/>
      <c r="J106" s="36"/>
      <c r="K106" s="36"/>
      <c r="L106" s="59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12" customHeight="1">
      <c r="A107" s="34"/>
      <c r="B107" s="35"/>
      <c r="C107" s="28" t="s">
        <v>16</v>
      </c>
      <c r="D107" s="36"/>
      <c r="E107" s="36"/>
      <c r="F107" s="36"/>
      <c r="G107" s="36"/>
      <c r="H107" s="36"/>
      <c r="I107" s="36"/>
      <c r="J107" s="36"/>
      <c r="K107" s="36"/>
      <c r="L107" s="59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16.5" customHeight="1">
      <c r="A108" s="34"/>
      <c r="B108" s="35"/>
      <c r="C108" s="36"/>
      <c r="D108" s="36"/>
      <c r="E108" s="179" t="str">
        <f>E7</f>
        <v>Oprava přejezdů v obvodu ST Karlovy Vary 2023-24</v>
      </c>
      <c r="F108" s="28"/>
      <c r="G108" s="28"/>
      <c r="H108" s="28"/>
      <c r="I108" s="36"/>
      <c r="J108" s="36"/>
      <c r="K108" s="36"/>
      <c r="L108" s="59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1" customFormat="1" ht="12" customHeight="1">
      <c r="B109" s="17"/>
      <c r="C109" s="28" t="s">
        <v>164</v>
      </c>
      <c r="D109" s="18"/>
      <c r="E109" s="18"/>
      <c r="F109" s="18"/>
      <c r="G109" s="18"/>
      <c r="H109" s="18"/>
      <c r="I109" s="18"/>
      <c r="J109" s="18"/>
      <c r="K109" s="18"/>
      <c r="L109" s="16"/>
    </row>
    <row r="110" s="2" customFormat="1" ht="16.5" customHeight="1">
      <c r="A110" s="34"/>
      <c r="B110" s="35"/>
      <c r="C110" s="36"/>
      <c r="D110" s="36"/>
      <c r="E110" s="179" t="s">
        <v>165</v>
      </c>
      <c r="F110" s="36"/>
      <c r="G110" s="36"/>
      <c r="H110" s="36"/>
      <c r="I110" s="36"/>
      <c r="J110" s="36"/>
      <c r="K110" s="36"/>
      <c r="L110" s="59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2" customHeight="1">
      <c r="A111" s="34"/>
      <c r="B111" s="35"/>
      <c r="C111" s="28" t="s">
        <v>166</v>
      </c>
      <c r="D111" s="36"/>
      <c r="E111" s="36"/>
      <c r="F111" s="36"/>
      <c r="G111" s="36"/>
      <c r="H111" s="36"/>
      <c r="I111" s="36"/>
      <c r="J111" s="36"/>
      <c r="K111" s="36"/>
      <c r="L111" s="59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6.5" customHeight="1">
      <c r="A112" s="34"/>
      <c r="B112" s="35"/>
      <c r="C112" s="36"/>
      <c r="D112" s="36"/>
      <c r="E112" s="72" t="str">
        <f>E11</f>
        <v>A.1.1 - Práce na přejezdu</v>
      </c>
      <c r="F112" s="36"/>
      <c r="G112" s="36"/>
      <c r="H112" s="36"/>
      <c r="I112" s="36"/>
      <c r="J112" s="36"/>
      <c r="K112" s="36"/>
      <c r="L112" s="59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6.96" customHeight="1">
      <c r="A113" s="34"/>
      <c r="B113" s="35"/>
      <c r="C113" s="36"/>
      <c r="D113" s="36"/>
      <c r="E113" s="36"/>
      <c r="F113" s="36"/>
      <c r="G113" s="36"/>
      <c r="H113" s="36"/>
      <c r="I113" s="36"/>
      <c r="J113" s="36"/>
      <c r="K113" s="36"/>
      <c r="L113" s="59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2" customHeight="1">
      <c r="A114" s="34"/>
      <c r="B114" s="35"/>
      <c r="C114" s="28" t="s">
        <v>20</v>
      </c>
      <c r="D114" s="36"/>
      <c r="E114" s="36"/>
      <c r="F114" s="23" t="str">
        <f>F14</f>
        <v>ST Karlovy Vary</v>
      </c>
      <c r="G114" s="36"/>
      <c r="H114" s="36"/>
      <c r="I114" s="28" t="s">
        <v>22</v>
      </c>
      <c r="J114" s="75" t="str">
        <f>IF(J14="","",J14)</f>
        <v>1. 2. 2023</v>
      </c>
      <c r="K114" s="36"/>
      <c r="L114" s="59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6.96" customHeight="1">
      <c r="A115" s="34"/>
      <c r="B115" s="35"/>
      <c r="C115" s="36"/>
      <c r="D115" s="36"/>
      <c r="E115" s="36"/>
      <c r="F115" s="36"/>
      <c r="G115" s="36"/>
      <c r="H115" s="36"/>
      <c r="I115" s="36"/>
      <c r="J115" s="36"/>
      <c r="K115" s="36"/>
      <c r="L115" s="59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5.15" customHeight="1">
      <c r="A116" s="34"/>
      <c r="B116" s="35"/>
      <c r="C116" s="28" t="s">
        <v>24</v>
      </c>
      <c r="D116" s="36"/>
      <c r="E116" s="36"/>
      <c r="F116" s="23" t="str">
        <f>E17</f>
        <v>Správa železnic,s.o.;OŘ ÚNL - ST Karlovy Vary</v>
      </c>
      <c r="G116" s="36"/>
      <c r="H116" s="36"/>
      <c r="I116" s="28" t="s">
        <v>32</v>
      </c>
      <c r="J116" s="32" t="str">
        <f>E23</f>
        <v xml:space="preserve"> </v>
      </c>
      <c r="K116" s="36"/>
      <c r="L116" s="59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5.15" customHeight="1">
      <c r="A117" s="34"/>
      <c r="B117" s="35"/>
      <c r="C117" s="28" t="s">
        <v>30</v>
      </c>
      <c r="D117" s="36"/>
      <c r="E117" s="36"/>
      <c r="F117" s="23" t="str">
        <f>IF(E20="","",E20)</f>
        <v>Vyplň údaj</v>
      </c>
      <c r="G117" s="36"/>
      <c r="H117" s="36"/>
      <c r="I117" s="28" t="s">
        <v>35</v>
      </c>
      <c r="J117" s="32" t="str">
        <f>E26</f>
        <v>Pavlína Liprtová</v>
      </c>
      <c r="K117" s="36"/>
      <c r="L117" s="59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0.32" customHeight="1">
      <c r="A118" s="34"/>
      <c r="B118" s="35"/>
      <c r="C118" s="36"/>
      <c r="D118" s="36"/>
      <c r="E118" s="36"/>
      <c r="F118" s="36"/>
      <c r="G118" s="36"/>
      <c r="H118" s="36"/>
      <c r="I118" s="36"/>
      <c r="J118" s="36"/>
      <c r="K118" s="36"/>
      <c r="L118" s="59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9" customFormat="1" ht="29.28" customHeight="1">
      <c r="A119" s="184"/>
      <c r="B119" s="185"/>
      <c r="C119" s="186" t="s">
        <v>174</v>
      </c>
      <c r="D119" s="187" t="s">
        <v>63</v>
      </c>
      <c r="E119" s="187" t="s">
        <v>59</v>
      </c>
      <c r="F119" s="187" t="s">
        <v>60</v>
      </c>
      <c r="G119" s="187" t="s">
        <v>175</v>
      </c>
      <c r="H119" s="187" t="s">
        <v>176</v>
      </c>
      <c r="I119" s="187" t="s">
        <v>177</v>
      </c>
      <c r="J119" s="187" t="s">
        <v>170</v>
      </c>
      <c r="K119" s="188" t="s">
        <v>178</v>
      </c>
      <c r="L119" s="189"/>
      <c r="M119" s="96" t="s">
        <v>1</v>
      </c>
      <c r="N119" s="97" t="s">
        <v>42</v>
      </c>
      <c r="O119" s="97" t="s">
        <v>179</v>
      </c>
      <c r="P119" s="97" t="s">
        <v>180</v>
      </c>
      <c r="Q119" s="97" t="s">
        <v>181</v>
      </c>
      <c r="R119" s="97" t="s">
        <v>182</v>
      </c>
      <c r="S119" s="97" t="s">
        <v>183</v>
      </c>
      <c r="T119" s="98" t="s">
        <v>184</v>
      </c>
      <c r="U119" s="184"/>
      <c r="V119" s="184"/>
      <c r="W119" s="184"/>
      <c r="X119" s="184"/>
      <c r="Y119" s="184"/>
      <c r="Z119" s="184"/>
      <c r="AA119" s="184"/>
      <c r="AB119" s="184"/>
      <c r="AC119" s="184"/>
      <c r="AD119" s="184"/>
      <c r="AE119" s="184"/>
    </row>
    <row r="120" s="2" customFormat="1" ht="22.8" customHeight="1">
      <c r="A120" s="34"/>
      <c r="B120" s="35"/>
      <c r="C120" s="103" t="s">
        <v>185</v>
      </c>
      <c r="D120" s="36"/>
      <c r="E120" s="36"/>
      <c r="F120" s="36"/>
      <c r="G120" s="36"/>
      <c r="H120" s="36"/>
      <c r="I120" s="36"/>
      <c r="J120" s="190">
        <f>BK120</f>
        <v>0</v>
      </c>
      <c r="K120" s="36"/>
      <c r="L120" s="40"/>
      <c r="M120" s="99"/>
      <c r="N120" s="191"/>
      <c r="O120" s="100"/>
      <c r="P120" s="192">
        <f>SUM(P121:P179)</f>
        <v>0</v>
      </c>
      <c r="Q120" s="100"/>
      <c r="R120" s="192">
        <f>SUM(R121:R179)</f>
        <v>158.320762</v>
      </c>
      <c r="S120" s="100"/>
      <c r="T120" s="193">
        <f>SUM(T121:T179)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3" t="s">
        <v>77</v>
      </c>
      <c r="AU120" s="13" t="s">
        <v>172</v>
      </c>
      <c r="BK120" s="194">
        <f>SUM(BK121:BK179)</f>
        <v>0</v>
      </c>
    </row>
    <row r="121" s="2" customFormat="1" ht="37.8" customHeight="1">
      <c r="A121" s="34"/>
      <c r="B121" s="35"/>
      <c r="C121" s="195" t="s">
        <v>85</v>
      </c>
      <c r="D121" s="195" t="s">
        <v>186</v>
      </c>
      <c r="E121" s="196" t="s">
        <v>187</v>
      </c>
      <c r="F121" s="197" t="s">
        <v>188</v>
      </c>
      <c r="G121" s="198" t="s">
        <v>189</v>
      </c>
      <c r="H121" s="199">
        <v>19.199999999999999</v>
      </c>
      <c r="I121" s="200"/>
      <c r="J121" s="201">
        <f>ROUND(I121*H121,2)</f>
        <v>0</v>
      </c>
      <c r="K121" s="197" t="s">
        <v>190</v>
      </c>
      <c r="L121" s="40"/>
      <c r="M121" s="202" t="s">
        <v>1</v>
      </c>
      <c r="N121" s="203" t="s">
        <v>43</v>
      </c>
      <c r="O121" s="87"/>
      <c r="P121" s="204">
        <f>O121*H121</f>
        <v>0</v>
      </c>
      <c r="Q121" s="204">
        <v>0</v>
      </c>
      <c r="R121" s="204">
        <f>Q121*H121</f>
        <v>0</v>
      </c>
      <c r="S121" s="204">
        <v>0</v>
      </c>
      <c r="T121" s="205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206" t="s">
        <v>191</v>
      </c>
      <c r="AT121" s="206" t="s">
        <v>186</v>
      </c>
      <c r="AU121" s="206" t="s">
        <v>78</v>
      </c>
      <c r="AY121" s="13" t="s">
        <v>192</v>
      </c>
      <c r="BE121" s="207">
        <f>IF(N121="základní",J121,0)</f>
        <v>0</v>
      </c>
      <c r="BF121" s="207">
        <f>IF(N121="snížená",J121,0)</f>
        <v>0</v>
      </c>
      <c r="BG121" s="207">
        <f>IF(N121="zákl. přenesená",J121,0)</f>
        <v>0</v>
      </c>
      <c r="BH121" s="207">
        <f>IF(N121="sníž. přenesená",J121,0)</f>
        <v>0</v>
      </c>
      <c r="BI121" s="207">
        <f>IF(N121="nulová",J121,0)</f>
        <v>0</v>
      </c>
      <c r="BJ121" s="13" t="s">
        <v>85</v>
      </c>
      <c r="BK121" s="207">
        <f>ROUND(I121*H121,2)</f>
        <v>0</v>
      </c>
      <c r="BL121" s="13" t="s">
        <v>191</v>
      </c>
      <c r="BM121" s="206" t="s">
        <v>193</v>
      </c>
    </row>
    <row r="122" s="10" customFormat="1">
      <c r="A122" s="10"/>
      <c r="B122" s="208"/>
      <c r="C122" s="209"/>
      <c r="D122" s="210" t="s">
        <v>194</v>
      </c>
      <c r="E122" s="211" t="s">
        <v>1</v>
      </c>
      <c r="F122" s="212" t="s">
        <v>195</v>
      </c>
      <c r="G122" s="209"/>
      <c r="H122" s="213">
        <v>19.199999999999999</v>
      </c>
      <c r="I122" s="214"/>
      <c r="J122" s="209"/>
      <c r="K122" s="209"/>
      <c r="L122" s="215"/>
      <c r="M122" s="216"/>
      <c r="N122" s="217"/>
      <c r="O122" s="217"/>
      <c r="P122" s="217"/>
      <c r="Q122" s="217"/>
      <c r="R122" s="217"/>
      <c r="S122" s="217"/>
      <c r="T122" s="218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  <c r="AT122" s="219" t="s">
        <v>194</v>
      </c>
      <c r="AU122" s="219" t="s">
        <v>78</v>
      </c>
      <c r="AV122" s="10" t="s">
        <v>87</v>
      </c>
      <c r="AW122" s="10" t="s">
        <v>34</v>
      </c>
      <c r="AX122" s="10" t="s">
        <v>85</v>
      </c>
      <c r="AY122" s="219" t="s">
        <v>192</v>
      </c>
    </row>
    <row r="123" s="2" customFormat="1" ht="55.5" customHeight="1">
      <c r="A123" s="34"/>
      <c r="B123" s="35"/>
      <c r="C123" s="195" t="s">
        <v>87</v>
      </c>
      <c r="D123" s="195" t="s">
        <v>186</v>
      </c>
      <c r="E123" s="196" t="s">
        <v>196</v>
      </c>
      <c r="F123" s="197" t="s">
        <v>197</v>
      </c>
      <c r="G123" s="198" t="s">
        <v>198</v>
      </c>
      <c r="H123" s="199">
        <v>57.600000000000001</v>
      </c>
      <c r="I123" s="200"/>
      <c r="J123" s="201">
        <f>ROUND(I123*H123,2)</f>
        <v>0</v>
      </c>
      <c r="K123" s="197" t="s">
        <v>190</v>
      </c>
      <c r="L123" s="40"/>
      <c r="M123" s="202" t="s">
        <v>1</v>
      </c>
      <c r="N123" s="203" t="s">
        <v>43</v>
      </c>
      <c r="O123" s="87"/>
      <c r="P123" s="204">
        <f>O123*H123</f>
        <v>0</v>
      </c>
      <c r="Q123" s="204">
        <v>0</v>
      </c>
      <c r="R123" s="204">
        <f>Q123*H123</f>
        <v>0</v>
      </c>
      <c r="S123" s="204">
        <v>0</v>
      </c>
      <c r="T123" s="205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206" t="s">
        <v>191</v>
      </c>
      <c r="AT123" s="206" t="s">
        <v>186</v>
      </c>
      <c r="AU123" s="206" t="s">
        <v>78</v>
      </c>
      <c r="AY123" s="13" t="s">
        <v>192</v>
      </c>
      <c r="BE123" s="207">
        <f>IF(N123="základní",J123,0)</f>
        <v>0</v>
      </c>
      <c r="BF123" s="207">
        <f>IF(N123="snížená",J123,0)</f>
        <v>0</v>
      </c>
      <c r="BG123" s="207">
        <f>IF(N123="zákl. přenesená",J123,0)</f>
        <v>0</v>
      </c>
      <c r="BH123" s="207">
        <f>IF(N123="sníž. přenesená",J123,0)</f>
        <v>0</v>
      </c>
      <c r="BI123" s="207">
        <f>IF(N123="nulová",J123,0)</f>
        <v>0</v>
      </c>
      <c r="BJ123" s="13" t="s">
        <v>85</v>
      </c>
      <c r="BK123" s="207">
        <f>ROUND(I123*H123,2)</f>
        <v>0</v>
      </c>
      <c r="BL123" s="13" t="s">
        <v>191</v>
      </c>
      <c r="BM123" s="206" t="s">
        <v>199</v>
      </c>
    </row>
    <row r="124" s="10" customFormat="1">
      <c r="A124" s="10"/>
      <c r="B124" s="208"/>
      <c r="C124" s="209"/>
      <c r="D124" s="210" t="s">
        <v>194</v>
      </c>
      <c r="E124" s="211" t="s">
        <v>1</v>
      </c>
      <c r="F124" s="212" t="s">
        <v>200</v>
      </c>
      <c r="G124" s="209"/>
      <c r="H124" s="213">
        <v>57.600000000000001</v>
      </c>
      <c r="I124" s="214"/>
      <c r="J124" s="209"/>
      <c r="K124" s="209"/>
      <c r="L124" s="215"/>
      <c r="M124" s="216"/>
      <c r="N124" s="217"/>
      <c r="O124" s="217"/>
      <c r="P124" s="217"/>
      <c r="Q124" s="217"/>
      <c r="R124" s="217"/>
      <c r="S124" s="217"/>
      <c r="T124" s="218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  <c r="AT124" s="219" t="s">
        <v>194</v>
      </c>
      <c r="AU124" s="219" t="s">
        <v>78</v>
      </c>
      <c r="AV124" s="10" t="s">
        <v>87</v>
      </c>
      <c r="AW124" s="10" t="s">
        <v>34</v>
      </c>
      <c r="AX124" s="10" t="s">
        <v>85</v>
      </c>
      <c r="AY124" s="219" t="s">
        <v>192</v>
      </c>
    </row>
    <row r="125" s="2" customFormat="1" ht="76.35" customHeight="1">
      <c r="A125" s="34"/>
      <c r="B125" s="35"/>
      <c r="C125" s="195" t="s">
        <v>201</v>
      </c>
      <c r="D125" s="195" t="s">
        <v>186</v>
      </c>
      <c r="E125" s="196" t="s">
        <v>202</v>
      </c>
      <c r="F125" s="197" t="s">
        <v>203</v>
      </c>
      <c r="G125" s="198" t="s">
        <v>204</v>
      </c>
      <c r="H125" s="199">
        <v>31.620000000000001</v>
      </c>
      <c r="I125" s="200"/>
      <c r="J125" s="201">
        <f>ROUND(I125*H125,2)</f>
        <v>0</v>
      </c>
      <c r="K125" s="197" t="s">
        <v>190</v>
      </c>
      <c r="L125" s="40"/>
      <c r="M125" s="202" t="s">
        <v>1</v>
      </c>
      <c r="N125" s="203" t="s">
        <v>43</v>
      </c>
      <c r="O125" s="87"/>
      <c r="P125" s="204">
        <f>O125*H125</f>
        <v>0</v>
      </c>
      <c r="Q125" s="204">
        <v>0</v>
      </c>
      <c r="R125" s="204">
        <f>Q125*H125</f>
        <v>0</v>
      </c>
      <c r="S125" s="204">
        <v>0</v>
      </c>
      <c r="T125" s="205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206" t="s">
        <v>191</v>
      </c>
      <c r="AT125" s="206" t="s">
        <v>186</v>
      </c>
      <c r="AU125" s="206" t="s">
        <v>78</v>
      </c>
      <c r="AY125" s="13" t="s">
        <v>192</v>
      </c>
      <c r="BE125" s="207">
        <f>IF(N125="základní",J125,0)</f>
        <v>0</v>
      </c>
      <c r="BF125" s="207">
        <f>IF(N125="snížená",J125,0)</f>
        <v>0</v>
      </c>
      <c r="BG125" s="207">
        <f>IF(N125="zákl. přenesená",J125,0)</f>
        <v>0</v>
      </c>
      <c r="BH125" s="207">
        <f>IF(N125="sníž. přenesená",J125,0)</f>
        <v>0</v>
      </c>
      <c r="BI125" s="207">
        <f>IF(N125="nulová",J125,0)</f>
        <v>0</v>
      </c>
      <c r="BJ125" s="13" t="s">
        <v>85</v>
      </c>
      <c r="BK125" s="207">
        <f>ROUND(I125*H125,2)</f>
        <v>0</v>
      </c>
      <c r="BL125" s="13" t="s">
        <v>191</v>
      </c>
      <c r="BM125" s="206" t="s">
        <v>205</v>
      </c>
    </row>
    <row r="126" s="10" customFormat="1">
      <c r="A126" s="10"/>
      <c r="B126" s="208"/>
      <c r="C126" s="209"/>
      <c r="D126" s="210" t="s">
        <v>194</v>
      </c>
      <c r="E126" s="211" t="s">
        <v>1</v>
      </c>
      <c r="F126" s="212" t="s">
        <v>206</v>
      </c>
      <c r="G126" s="209"/>
      <c r="H126" s="213">
        <v>31.620000000000001</v>
      </c>
      <c r="I126" s="214"/>
      <c r="J126" s="209"/>
      <c r="K126" s="209"/>
      <c r="L126" s="215"/>
      <c r="M126" s="216"/>
      <c r="N126" s="217"/>
      <c r="O126" s="217"/>
      <c r="P126" s="217"/>
      <c r="Q126" s="217"/>
      <c r="R126" s="217"/>
      <c r="S126" s="217"/>
      <c r="T126" s="218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  <c r="AT126" s="219" t="s">
        <v>194</v>
      </c>
      <c r="AU126" s="219" t="s">
        <v>78</v>
      </c>
      <c r="AV126" s="10" t="s">
        <v>87</v>
      </c>
      <c r="AW126" s="10" t="s">
        <v>34</v>
      </c>
      <c r="AX126" s="10" t="s">
        <v>85</v>
      </c>
      <c r="AY126" s="219" t="s">
        <v>192</v>
      </c>
    </row>
    <row r="127" s="2" customFormat="1" ht="76.35" customHeight="1">
      <c r="A127" s="34"/>
      <c r="B127" s="35"/>
      <c r="C127" s="195" t="s">
        <v>191</v>
      </c>
      <c r="D127" s="195" t="s">
        <v>186</v>
      </c>
      <c r="E127" s="196" t="s">
        <v>207</v>
      </c>
      <c r="F127" s="197" t="s">
        <v>208</v>
      </c>
      <c r="G127" s="198" t="s">
        <v>204</v>
      </c>
      <c r="H127" s="199">
        <v>31.620000000000001</v>
      </c>
      <c r="I127" s="200"/>
      <c r="J127" s="201">
        <f>ROUND(I127*H127,2)</f>
        <v>0</v>
      </c>
      <c r="K127" s="197" t="s">
        <v>190</v>
      </c>
      <c r="L127" s="40"/>
      <c r="M127" s="202" t="s">
        <v>1</v>
      </c>
      <c r="N127" s="203" t="s">
        <v>43</v>
      </c>
      <c r="O127" s="87"/>
      <c r="P127" s="204">
        <f>O127*H127</f>
        <v>0</v>
      </c>
      <c r="Q127" s="204">
        <v>0</v>
      </c>
      <c r="R127" s="204">
        <f>Q127*H127</f>
        <v>0</v>
      </c>
      <c r="S127" s="204">
        <v>0</v>
      </c>
      <c r="T127" s="205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206" t="s">
        <v>191</v>
      </c>
      <c r="AT127" s="206" t="s">
        <v>186</v>
      </c>
      <c r="AU127" s="206" t="s">
        <v>78</v>
      </c>
      <c r="AY127" s="13" t="s">
        <v>192</v>
      </c>
      <c r="BE127" s="207">
        <f>IF(N127="základní",J127,0)</f>
        <v>0</v>
      </c>
      <c r="BF127" s="207">
        <f>IF(N127="snížená",J127,0)</f>
        <v>0</v>
      </c>
      <c r="BG127" s="207">
        <f>IF(N127="zákl. přenesená",J127,0)</f>
        <v>0</v>
      </c>
      <c r="BH127" s="207">
        <f>IF(N127="sníž. přenesená",J127,0)</f>
        <v>0</v>
      </c>
      <c r="BI127" s="207">
        <f>IF(N127="nulová",J127,0)</f>
        <v>0</v>
      </c>
      <c r="BJ127" s="13" t="s">
        <v>85</v>
      </c>
      <c r="BK127" s="207">
        <f>ROUND(I127*H127,2)</f>
        <v>0</v>
      </c>
      <c r="BL127" s="13" t="s">
        <v>191</v>
      </c>
      <c r="BM127" s="206" t="s">
        <v>209</v>
      </c>
    </row>
    <row r="128" s="2" customFormat="1" ht="62.7" customHeight="1">
      <c r="A128" s="34"/>
      <c r="B128" s="35"/>
      <c r="C128" s="195" t="s">
        <v>210</v>
      </c>
      <c r="D128" s="195" t="s">
        <v>186</v>
      </c>
      <c r="E128" s="196" t="s">
        <v>211</v>
      </c>
      <c r="F128" s="197" t="s">
        <v>212</v>
      </c>
      <c r="G128" s="198" t="s">
        <v>189</v>
      </c>
      <c r="H128" s="199">
        <v>19.199999999999999</v>
      </c>
      <c r="I128" s="200"/>
      <c r="J128" s="201">
        <f>ROUND(I128*H128,2)</f>
        <v>0</v>
      </c>
      <c r="K128" s="197" t="s">
        <v>190</v>
      </c>
      <c r="L128" s="40"/>
      <c r="M128" s="202" t="s">
        <v>1</v>
      </c>
      <c r="N128" s="203" t="s">
        <v>43</v>
      </c>
      <c r="O128" s="87"/>
      <c r="P128" s="204">
        <f>O128*H128</f>
        <v>0</v>
      </c>
      <c r="Q128" s="204">
        <v>0</v>
      </c>
      <c r="R128" s="204">
        <f>Q128*H128</f>
        <v>0</v>
      </c>
      <c r="S128" s="204">
        <v>0</v>
      </c>
      <c r="T128" s="205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206" t="s">
        <v>191</v>
      </c>
      <c r="AT128" s="206" t="s">
        <v>186</v>
      </c>
      <c r="AU128" s="206" t="s">
        <v>78</v>
      </c>
      <c r="AY128" s="13" t="s">
        <v>192</v>
      </c>
      <c r="BE128" s="207">
        <f>IF(N128="základní",J128,0)</f>
        <v>0</v>
      </c>
      <c r="BF128" s="207">
        <f>IF(N128="snížená",J128,0)</f>
        <v>0</v>
      </c>
      <c r="BG128" s="207">
        <f>IF(N128="zákl. přenesená",J128,0)</f>
        <v>0</v>
      </c>
      <c r="BH128" s="207">
        <f>IF(N128="sníž. přenesená",J128,0)</f>
        <v>0</v>
      </c>
      <c r="BI128" s="207">
        <f>IF(N128="nulová",J128,0)</f>
        <v>0</v>
      </c>
      <c r="BJ128" s="13" t="s">
        <v>85</v>
      </c>
      <c r="BK128" s="207">
        <f>ROUND(I128*H128,2)</f>
        <v>0</v>
      </c>
      <c r="BL128" s="13" t="s">
        <v>191</v>
      </c>
      <c r="BM128" s="206" t="s">
        <v>213</v>
      </c>
    </row>
    <row r="129" s="10" customFormat="1">
      <c r="A129" s="10"/>
      <c r="B129" s="208"/>
      <c r="C129" s="209"/>
      <c r="D129" s="210" t="s">
        <v>194</v>
      </c>
      <c r="E129" s="211" t="s">
        <v>1</v>
      </c>
      <c r="F129" s="212" t="s">
        <v>214</v>
      </c>
      <c r="G129" s="209"/>
      <c r="H129" s="213">
        <v>19.199999999999999</v>
      </c>
      <c r="I129" s="214"/>
      <c r="J129" s="209"/>
      <c r="K129" s="209"/>
      <c r="L129" s="215"/>
      <c r="M129" s="216"/>
      <c r="N129" s="217"/>
      <c r="O129" s="217"/>
      <c r="P129" s="217"/>
      <c r="Q129" s="217"/>
      <c r="R129" s="217"/>
      <c r="S129" s="217"/>
      <c r="T129" s="218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  <c r="AT129" s="219" t="s">
        <v>194</v>
      </c>
      <c r="AU129" s="219" t="s">
        <v>78</v>
      </c>
      <c r="AV129" s="10" t="s">
        <v>87</v>
      </c>
      <c r="AW129" s="10" t="s">
        <v>34</v>
      </c>
      <c r="AX129" s="10" t="s">
        <v>85</v>
      </c>
      <c r="AY129" s="219" t="s">
        <v>192</v>
      </c>
    </row>
    <row r="130" s="2" customFormat="1" ht="44.25" customHeight="1">
      <c r="A130" s="34"/>
      <c r="B130" s="35"/>
      <c r="C130" s="195" t="s">
        <v>215</v>
      </c>
      <c r="D130" s="195" t="s">
        <v>186</v>
      </c>
      <c r="E130" s="196" t="s">
        <v>216</v>
      </c>
      <c r="F130" s="197" t="s">
        <v>217</v>
      </c>
      <c r="G130" s="198" t="s">
        <v>218</v>
      </c>
      <c r="H130" s="199">
        <v>4</v>
      </c>
      <c r="I130" s="200"/>
      <c r="J130" s="201">
        <f>ROUND(I130*H130,2)</f>
        <v>0</v>
      </c>
      <c r="K130" s="197" t="s">
        <v>190</v>
      </c>
      <c r="L130" s="40"/>
      <c r="M130" s="202" t="s">
        <v>1</v>
      </c>
      <c r="N130" s="203" t="s">
        <v>43</v>
      </c>
      <c r="O130" s="87"/>
      <c r="P130" s="204">
        <f>O130*H130</f>
        <v>0</v>
      </c>
      <c r="Q130" s="204">
        <v>0</v>
      </c>
      <c r="R130" s="204">
        <f>Q130*H130</f>
        <v>0</v>
      </c>
      <c r="S130" s="204">
        <v>0</v>
      </c>
      <c r="T130" s="205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206" t="s">
        <v>191</v>
      </c>
      <c r="AT130" s="206" t="s">
        <v>186</v>
      </c>
      <c r="AU130" s="206" t="s">
        <v>78</v>
      </c>
      <c r="AY130" s="13" t="s">
        <v>192</v>
      </c>
      <c r="BE130" s="207">
        <f>IF(N130="základní",J130,0)</f>
        <v>0</v>
      </c>
      <c r="BF130" s="207">
        <f>IF(N130="snížená",J130,0)</f>
        <v>0</v>
      </c>
      <c r="BG130" s="207">
        <f>IF(N130="zákl. přenesená",J130,0)</f>
        <v>0</v>
      </c>
      <c r="BH130" s="207">
        <f>IF(N130="sníž. přenesená",J130,0)</f>
        <v>0</v>
      </c>
      <c r="BI130" s="207">
        <f>IF(N130="nulová",J130,0)</f>
        <v>0</v>
      </c>
      <c r="BJ130" s="13" t="s">
        <v>85</v>
      </c>
      <c r="BK130" s="207">
        <f>ROUND(I130*H130,2)</f>
        <v>0</v>
      </c>
      <c r="BL130" s="13" t="s">
        <v>191</v>
      </c>
      <c r="BM130" s="206" t="s">
        <v>219</v>
      </c>
    </row>
    <row r="131" s="2" customFormat="1" ht="49.05" customHeight="1">
      <c r="A131" s="34"/>
      <c r="B131" s="35"/>
      <c r="C131" s="195" t="s">
        <v>220</v>
      </c>
      <c r="D131" s="195" t="s">
        <v>186</v>
      </c>
      <c r="E131" s="196" t="s">
        <v>221</v>
      </c>
      <c r="F131" s="197" t="s">
        <v>222</v>
      </c>
      <c r="G131" s="198" t="s">
        <v>218</v>
      </c>
      <c r="H131" s="199">
        <v>8</v>
      </c>
      <c r="I131" s="200"/>
      <c r="J131" s="201">
        <f>ROUND(I131*H131,2)</f>
        <v>0</v>
      </c>
      <c r="K131" s="197" t="s">
        <v>190</v>
      </c>
      <c r="L131" s="40"/>
      <c r="M131" s="202" t="s">
        <v>1</v>
      </c>
      <c r="N131" s="203" t="s">
        <v>43</v>
      </c>
      <c r="O131" s="87"/>
      <c r="P131" s="204">
        <f>O131*H131</f>
        <v>0</v>
      </c>
      <c r="Q131" s="204">
        <v>0</v>
      </c>
      <c r="R131" s="204">
        <f>Q131*H131</f>
        <v>0</v>
      </c>
      <c r="S131" s="204">
        <v>0</v>
      </c>
      <c r="T131" s="205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206" t="s">
        <v>191</v>
      </c>
      <c r="AT131" s="206" t="s">
        <v>186</v>
      </c>
      <c r="AU131" s="206" t="s">
        <v>78</v>
      </c>
      <c r="AY131" s="13" t="s">
        <v>192</v>
      </c>
      <c r="BE131" s="207">
        <f>IF(N131="základní",J131,0)</f>
        <v>0</v>
      </c>
      <c r="BF131" s="207">
        <f>IF(N131="snížená",J131,0)</f>
        <v>0</v>
      </c>
      <c r="BG131" s="207">
        <f>IF(N131="zákl. přenesená",J131,0)</f>
        <v>0</v>
      </c>
      <c r="BH131" s="207">
        <f>IF(N131="sníž. přenesená",J131,0)</f>
        <v>0</v>
      </c>
      <c r="BI131" s="207">
        <f>IF(N131="nulová",J131,0)</f>
        <v>0</v>
      </c>
      <c r="BJ131" s="13" t="s">
        <v>85</v>
      </c>
      <c r="BK131" s="207">
        <f>ROUND(I131*H131,2)</f>
        <v>0</v>
      </c>
      <c r="BL131" s="13" t="s">
        <v>191</v>
      </c>
      <c r="BM131" s="206" t="s">
        <v>223</v>
      </c>
    </row>
    <row r="132" s="2" customFormat="1" ht="90" customHeight="1">
      <c r="A132" s="34"/>
      <c r="B132" s="35"/>
      <c r="C132" s="195" t="s">
        <v>224</v>
      </c>
      <c r="D132" s="195" t="s">
        <v>186</v>
      </c>
      <c r="E132" s="196" t="s">
        <v>225</v>
      </c>
      <c r="F132" s="197" t="s">
        <v>226</v>
      </c>
      <c r="G132" s="198" t="s">
        <v>227</v>
      </c>
      <c r="H132" s="199">
        <v>0.021999999999999999</v>
      </c>
      <c r="I132" s="200"/>
      <c r="J132" s="201">
        <f>ROUND(I132*H132,2)</f>
        <v>0</v>
      </c>
      <c r="K132" s="197" t="s">
        <v>190</v>
      </c>
      <c r="L132" s="40"/>
      <c r="M132" s="202" t="s">
        <v>1</v>
      </c>
      <c r="N132" s="203" t="s">
        <v>43</v>
      </c>
      <c r="O132" s="87"/>
      <c r="P132" s="204">
        <f>O132*H132</f>
        <v>0</v>
      </c>
      <c r="Q132" s="204">
        <v>0</v>
      </c>
      <c r="R132" s="204">
        <f>Q132*H132</f>
        <v>0</v>
      </c>
      <c r="S132" s="204">
        <v>0</v>
      </c>
      <c r="T132" s="205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206" t="s">
        <v>191</v>
      </c>
      <c r="AT132" s="206" t="s">
        <v>186</v>
      </c>
      <c r="AU132" s="206" t="s">
        <v>78</v>
      </c>
      <c r="AY132" s="13" t="s">
        <v>192</v>
      </c>
      <c r="BE132" s="207">
        <f>IF(N132="základní",J132,0)</f>
        <v>0</v>
      </c>
      <c r="BF132" s="207">
        <f>IF(N132="snížená",J132,0)</f>
        <v>0</v>
      </c>
      <c r="BG132" s="207">
        <f>IF(N132="zákl. přenesená",J132,0)</f>
        <v>0</v>
      </c>
      <c r="BH132" s="207">
        <f>IF(N132="sníž. přenesená",J132,0)</f>
        <v>0</v>
      </c>
      <c r="BI132" s="207">
        <f>IF(N132="nulová",J132,0)</f>
        <v>0</v>
      </c>
      <c r="BJ132" s="13" t="s">
        <v>85</v>
      </c>
      <c r="BK132" s="207">
        <f>ROUND(I132*H132,2)</f>
        <v>0</v>
      </c>
      <c r="BL132" s="13" t="s">
        <v>191</v>
      </c>
      <c r="BM132" s="206" t="s">
        <v>228</v>
      </c>
    </row>
    <row r="133" s="10" customFormat="1">
      <c r="A133" s="10"/>
      <c r="B133" s="208"/>
      <c r="C133" s="209"/>
      <c r="D133" s="210" t="s">
        <v>194</v>
      </c>
      <c r="E133" s="211" t="s">
        <v>1</v>
      </c>
      <c r="F133" s="212" t="s">
        <v>229</v>
      </c>
      <c r="G133" s="209"/>
      <c r="H133" s="213">
        <v>0.021999999999999999</v>
      </c>
      <c r="I133" s="214"/>
      <c r="J133" s="209"/>
      <c r="K133" s="209"/>
      <c r="L133" s="215"/>
      <c r="M133" s="216"/>
      <c r="N133" s="217"/>
      <c r="O133" s="217"/>
      <c r="P133" s="217"/>
      <c r="Q133" s="217"/>
      <c r="R133" s="217"/>
      <c r="S133" s="217"/>
      <c r="T133" s="218"/>
      <c r="U133" s="10"/>
      <c r="V133" s="10"/>
      <c r="W133" s="10"/>
      <c r="X133" s="10"/>
      <c r="Y133" s="10"/>
      <c r="Z133" s="10"/>
      <c r="AA133" s="10"/>
      <c r="AB133" s="10"/>
      <c r="AC133" s="10"/>
      <c r="AD133" s="10"/>
      <c r="AE133" s="10"/>
      <c r="AT133" s="219" t="s">
        <v>194</v>
      </c>
      <c r="AU133" s="219" t="s">
        <v>78</v>
      </c>
      <c r="AV133" s="10" t="s">
        <v>87</v>
      </c>
      <c r="AW133" s="10" t="s">
        <v>34</v>
      </c>
      <c r="AX133" s="10" t="s">
        <v>85</v>
      </c>
      <c r="AY133" s="219" t="s">
        <v>192</v>
      </c>
    </row>
    <row r="134" s="2" customFormat="1" ht="76.35" customHeight="1">
      <c r="A134" s="34"/>
      <c r="B134" s="35"/>
      <c r="C134" s="195" t="s">
        <v>230</v>
      </c>
      <c r="D134" s="195" t="s">
        <v>186</v>
      </c>
      <c r="E134" s="196" t="s">
        <v>231</v>
      </c>
      <c r="F134" s="197" t="s">
        <v>232</v>
      </c>
      <c r="G134" s="198" t="s">
        <v>227</v>
      </c>
      <c r="H134" s="199">
        <v>0.021999999999999999</v>
      </c>
      <c r="I134" s="200"/>
      <c r="J134" s="201">
        <f>ROUND(I134*H134,2)</f>
        <v>0</v>
      </c>
      <c r="K134" s="197" t="s">
        <v>190</v>
      </c>
      <c r="L134" s="40"/>
      <c r="M134" s="202" t="s">
        <v>1</v>
      </c>
      <c r="N134" s="203" t="s">
        <v>43</v>
      </c>
      <c r="O134" s="87"/>
      <c r="P134" s="204">
        <f>O134*H134</f>
        <v>0</v>
      </c>
      <c r="Q134" s="204">
        <v>0</v>
      </c>
      <c r="R134" s="204">
        <f>Q134*H134</f>
        <v>0</v>
      </c>
      <c r="S134" s="204">
        <v>0</v>
      </c>
      <c r="T134" s="205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206" t="s">
        <v>191</v>
      </c>
      <c r="AT134" s="206" t="s">
        <v>186</v>
      </c>
      <c r="AU134" s="206" t="s">
        <v>78</v>
      </c>
      <c r="AY134" s="13" t="s">
        <v>192</v>
      </c>
      <c r="BE134" s="207">
        <f>IF(N134="základní",J134,0)</f>
        <v>0</v>
      </c>
      <c r="BF134" s="207">
        <f>IF(N134="snížená",J134,0)</f>
        <v>0</v>
      </c>
      <c r="BG134" s="207">
        <f>IF(N134="zákl. přenesená",J134,0)</f>
        <v>0</v>
      </c>
      <c r="BH134" s="207">
        <f>IF(N134="sníž. přenesená",J134,0)</f>
        <v>0</v>
      </c>
      <c r="BI134" s="207">
        <f>IF(N134="nulová",J134,0)</f>
        <v>0</v>
      </c>
      <c r="BJ134" s="13" t="s">
        <v>85</v>
      </c>
      <c r="BK134" s="207">
        <f>ROUND(I134*H134,2)</f>
        <v>0</v>
      </c>
      <c r="BL134" s="13" t="s">
        <v>191</v>
      </c>
      <c r="BM134" s="206" t="s">
        <v>233</v>
      </c>
    </row>
    <row r="135" s="10" customFormat="1">
      <c r="A135" s="10"/>
      <c r="B135" s="208"/>
      <c r="C135" s="209"/>
      <c r="D135" s="210" t="s">
        <v>194</v>
      </c>
      <c r="E135" s="211" t="s">
        <v>1</v>
      </c>
      <c r="F135" s="212" t="s">
        <v>229</v>
      </c>
      <c r="G135" s="209"/>
      <c r="H135" s="213">
        <v>0.021999999999999999</v>
      </c>
      <c r="I135" s="214"/>
      <c r="J135" s="209"/>
      <c r="K135" s="209"/>
      <c r="L135" s="215"/>
      <c r="M135" s="216"/>
      <c r="N135" s="217"/>
      <c r="O135" s="217"/>
      <c r="P135" s="217"/>
      <c r="Q135" s="217"/>
      <c r="R135" s="217"/>
      <c r="S135" s="217"/>
      <c r="T135" s="218"/>
      <c r="U135" s="10"/>
      <c r="V135" s="10"/>
      <c r="W135" s="10"/>
      <c r="X135" s="10"/>
      <c r="Y135" s="10"/>
      <c r="Z135" s="10"/>
      <c r="AA135" s="10"/>
      <c r="AB135" s="10"/>
      <c r="AC135" s="10"/>
      <c r="AD135" s="10"/>
      <c r="AE135" s="10"/>
      <c r="AT135" s="219" t="s">
        <v>194</v>
      </c>
      <c r="AU135" s="219" t="s">
        <v>78</v>
      </c>
      <c r="AV135" s="10" t="s">
        <v>87</v>
      </c>
      <c r="AW135" s="10" t="s">
        <v>34</v>
      </c>
      <c r="AX135" s="10" t="s">
        <v>85</v>
      </c>
      <c r="AY135" s="219" t="s">
        <v>192</v>
      </c>
    </row>
    <row r="136" s="2" customFormat="1" ht="111.75" customHeight="1">
      <c r="A136" s="34"/>
      <c r="B136" s="35"/>
      <c r="C136" s="195" t="s">
        <v>234</v>
      </c>
      <c r="D136" s="195" t="s">
        <v>186</v>
      </c>
      <c r="E136" s="196" t="s">
        <v>235</v>
      </c>
      <c r="F136" s="197" t="s">
        <v>236</v>
      </c>
      <c r="G136" s="198" t="s">
        <v>189</v>
      </c>
      <c r="H136" s="199">
        <v>31</v>
      </c>
      <c r="I136" s="200"/>
      <c r="J136" s="201">
        <f>ROUND(I136*H136,2)</f>
        <v>0</v>
      </c>
      <c r="K136" s="197" t="s">
        <v>190</v>
      </c>
      <c r="L136" s="40"/>
      <c r="M136" s="202" t="s">
        <v>1</v>
      </c>
      <c r="N136" s="203" t="s">
        <v>43</v>
      </c>
      <c r="O136" s="87"/>
      <c r="P136" s="204">
        <f>O136*H136</f>
        <v>0</v>
      </c>
      <c r="Q136" s="204">
        <v>0</v>
      </c>
      <c r="R136" s="204">
        <f>Q136*H136</f>
        <v>0</v>
      </c>
      <c r="S136" s="204">
        <v>0</v>
      </c>
      <c r="T136" s="205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206" t="s">
        <v>191</v>
      </c>
      <c r="AT136" s="206" t="s">
        <v>186</v>
      </c>
      <c r="AU136" s="206" t="s">
        <v>78</v>
      </c>
      <c r="AY136" s="13" t="s">
        <v>192</v>
      </c>
      <c r="BE136" s="207">
        <f>IF(N136="základní",J136,0)</f>
        <v>0</v>
      </c>
      <c r="BF136" s="207">
        <f>IF(N136="snížená",J136,0)</f>
        <v>0</v>
      </c>
      <c r="BG136" s="207">
        <f>IF(N136="zákl. přenesená",J136,0)</f>
        <v>0</v>
      </c>
      <c r="BH136" s="207">
        <f>IF(N136="sníž. přenesená",J136,0)</f>
        <v>0</v>
      </c>
      <c r="BI136" s="207">
        <f>IF(N136="nulová",J136,0)</f>
        <v>0</v>
      </c>
      <c r="BJ136" s="13" t="s">
        <v>85</v>
      </c>
      <c r="BK136" s="207">
        <f>ROUND(I136*H136,2)</f>
        <v>0</v>
      </c>
      <c r="BL136" s="13" t="s">
        <v>191</v>
      </c>
      <c r="BM136" s="206" t="s">
        <v>237</v>
      </c>
    </row>
    <row r="137" s="2" customFormat="1">
      <c r="A137" s="34"/>
      <c r="B137" s="35"/>
      <c r="C137" s="36"/>
      <c r="D137" s="210" t="s">
        <v>238</v>
      </c>
      <c r="E137" s="36"/>
      <c r="F137" s="220" t="s">
        <v>239</v>
      </c>
      <c r="G137" s="36"/>
      <c r="H137" s="36"/>
      <c r="I137" s="221"/>
      <c r="J137" s="36"/>
      <c r="K137" s="36"/>
      <c r="L137" s="40"/>
      <c r="M137" s="222"/>
      <c r="N137" s="223"/>
      <c r="O137" s="87"/>
      <c r="P137" s="87"/>
      <c r="Q137" s="87"/>
      <c r="R137" s="87"/>
      <c r="S137" s="87"/>
      <c r="T137" s="88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T137" s="13" t="s">
        <v>238</v>
      </c>
      <c r="AU137" s="13" t="s">
        <v>78</v>
      </c>
    </row>
    <row r="138" s="10" customFormat="1">
      <c r="A138" s="10"/>
      <c r="B138" s="208"/>
      <c r="C138" s="209"/>
      <c r="D138" s="210" t="s">
        <v>194</v>
      </c>
      <c r="E138" s="211" t="s">
        <v>1</v>
      </c>
      <c r="F138" s="212" t="s">
        <v>240</v>
      </c>
      <c r="G138" s="209"/>
      <c r="H138" s="213">
        <v>31</v>
      </c>
      <c r="I138" s="214"/>
      <c r="J138" s="209"/>
      <c r="K138" s="209"/>
      <c r="L138" s="215"/>
      <c r="M138" s="216"/>
      <c r="N138" s="217"/>
      <c r="O138" s="217"/>
      <c r="P138" s="217"/>
      <c r="Q138" s="217"/>
      <c r="R138" s="217"/>
      <c r="S138" s="217"/>
      <c r="T138" s="218"/>
      <c r="U138" s="10"/>
      <c r="V138" s="10"/>
      <c r="W138" s="10"/>
      <c r="X138" s="10"/>
      <c r="Y138" s="10"/>
      <c r="Z138" s="10"/>
      <c r="AA138" s="10"/>
      <c r="AB138" s="10"/>
      <c r="AC138" s="10"/>
      <c r="AD138" s="10"/>
      <c r="AE138" s="10"/>
      <c r="AT138" s="219" t="s">
        <v>194</v>
      </c>
      <c r="AU138" s="219" t="s">
        <v>78</v>
      </c>
      <c r="AV138" s="10" t="s">
        <v>87</v>
      </c>
      <c r="AW138" s="10" t="s">
        <v>34</v>
      </c>
      <c r="AX138" s="10" t="s">
        <v>85</v>
      </c>
      <c r="AY138" s="219" t="s">
        <v>192</v>
      </c>
    </row>
    <row r="139" s="2" customFormat="1" ht="114.9" customHeight="1">
      <c r="A139" s="34"/>
      <c r="B139" s="35"/>
      <c r="C139" s="195" t="s">
        <v>241</v>
      </c>
      <c r="D139" s="195" t="s">
        <v>186</v>
      </c>
      <c r="E139" s="196" t="s">
        <v>242</v>
      </c>
      <c r="F139" s="197" t="s">
        <v>243</v>
      </c>
      <c r="G139" s="198" t="s">
        <v>244</v>
      </c>
      <c r="H139" s="199">
        <v>8</v>
      </c>
      <c r="I139" s="200"/>
      <c r="J139" s="201">
        <f>ROUND(I139*H139,2)</f>
        <v>0</v>
      </c>
      <c r="K139" s="197" t="s">
        <v>190</v>
      </c>
      <c r="L139" s="40"/>
      <c r="M139" s="202" t="s">
        <v>1</v>
      </c>
      <c r="N139" s="203" t="s">
        <v>43</v>
      </c>
      <c r="O139" s="87"/>
      <c r="P139" s="204">
        <f>O139*H139</f>
        <v>0</v>
      </c>
      <c r="Q139" s="204">
        <v>0</v>
      </c>
      <c r="R139" s="204">
        <f>Q139*H139</f>
        <v>0</v>
      </c>
      <c r="S139" s="204">
        <v>0</v>
      </c>
      <c r="T139" s="205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206" t="s">
        <v>191</v>
      </c>
      <c r="AT139" s="206" t="s">
        <v>186</v>
      </c>
      <c r="AU139" s="206" t="s">
        <v>78</v>
      </c>
      <c r="AY139" s="13" t="s">
        <v>192</v>
      </c>
      <c r="BE139" s="207">
        <f>IF(N139="základní",J139,0)</f>
        <v>0</v>
      </c>
      <c r="BF139" s="207">
        <f>IF(N139="snížená",J139,0)</f>
        <v>0</v>
      </c>
      <c r="BG139" s="207">
        <f>IF(N139="zákl. přenesená",J139,0)</f>
        <v>0</v>
      </c>
      <c r="BH139" s="207">
        <f>IF(N139="sníž. přenesená",J139,0)</f>
        <v>0</v>
      </c>
      <c r="BI139" s="207">
        <f>IF(N139="nulová",J139,0)</f>
        <v>0</v>
      </c>
      <c r="BJ139" s="13" t="s">
        <v>85</v>
      </c>
      <c r="BK139" s="207">
        <f>ROUND(I139*H139,2)</f>
        <v>0</v>
      </c>
      <c r="BL139" s="13" t="s">
        <v>191</v>
      </c>
      <c r="BM139" s="206" t="s">
        <v>245</v>
      </c>
    </row>
    <row r="140" s="2" customFormat="1" ht="101.25" customHeight="1">
      <c r="A140" s="34"/>
      <c r="B140" s="35"/>
      <c r="C140" s="195" t="s">
        <v>246</v>
      </c>
      <c r="D140" s="195" t="s">
        <v>186</v>
      </c>
      <c r="E140" s="196" t="s">
        <v>247</v>
      </c>
      <c r="F140" s="197" t="s">
        <v>248</v>
      </c>
      <c r="G140" s="198" t="s">
        <v>189</v>
      </c>
      <c r="H140" s="199">
        <v>475</v>
      </c>
      <c r="I140" s="200"/>
      <c r="J140" s="201">
        <f>ROUND(I140*H140,2)</f>
        <v>0</v>
      </c>
      <c r="K140" s="197" t="s">
        <v>190</v>
      </c>
      <c r="L140" s="40"/>
      <c r="M140" s="202" t="s">
        <v>1</v>
      </c>
      <c r="N140" s="203" t="s">
        <v>43</v>
      </c>
      <c r="O140" s="87"/>
      <c r="P140" s="204">
        <f>O140*H140</f>
        <v>0</v>
      </c>
      <c r="Q140" s="204">
        <v>0</v>
      </c>
      <c r="R140" s="204">
        <f>Q140*H140</f>
        <v>0</v>
      </c>
      <c r="S140" s="204">
        <v>0</v>
      </c>
      <c r="T140" s="205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206" t="s">
        <v>191</v>
      </c>
      <c r="AT140" s="206" t="s">
        <v>186</v>
      </c>
      <c r="AU140" s="206" t="s">
        <v>78</v>
      </c>
      <c r="AY140" s="13" t="s">
        <v>192</v>
      </c>
      <c r="BE140" s="207">
        <f>IF(N140="základní",J140,0)</f>
        <v>0</v>
      </c>
      <c r="BF140" s="207">
        <f>IF(N140="snížená",J140,0)</f>
        <v>0</v>
      </c>
      <c r="BG140" s="207">
        <f>IF(N140="zákl. přenesená",J140,0)</f>
        <v>0</v>
      </c>
      <c r="BH140" s="207">
        <f>IF(N140="sníž. přenesená",J140,0)</f>
        <v>0</v>
      </c>
      <c r="BI140" s="207">
        <f>IF(N140="nulová",J140,0)</f>
        <v>0</v>
      </c>
      <c r="BJ140" s="13" t="s">
        <v>85</v>
      </c>
      <c r="BK140" s="207">
        <f>ROUND(I140*H140,2)</f>
        <v>0</v>
      </c>
      <c r="BL140" s="13" t="s">
        <v>191</v>
      </c>
      <c r="BM140" s="206" t="s">
        <v>249</v>
      </c>
    </row>
    <row r="141" s="2" customFormat="1">
      <c r="A141" s="34"/>
      <c r="B141" s="35"/>
      <c r="C141" s="36"/>
      <c r="D141" s="210" t="s">
        <v>238</v>
      </c>
      <c r="E141" s="36"/>
      <c r="F141" s="220" t="s">
        <v>239</v>
      </c>
      <c r="G141" s="36"/>
      <c r="H141" s="36"/>
      <c r="I141" s="221"/>
      <c r="J141" s="36"/>
      <c r="K141" s="36"/>
      <c r="L141" s="40"/>
      <c r="M141" s="222"/>
      <c r="N141" s="223"/>
      <c r="O141" s="87"/>
      <c r="P141" s="87"/>
      <c r="Q141" s="87"/>
      <c r="R141" s="87"/>
      <c r="S141" s="87"/>
      <c r="T141" s="88"/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T141" s="13" t="s">
        <v>238</v>
      </c>
      <c r="AU141" s="13" t="s">
        <v>78</v>
      </c>
    </row>
    <row r="142" s="10" customFormat="1">
      <c r="A142" s="10"/>
      <c r="B142" s="208"/>
      <c r="C142" s="209"/>
      <c r="D142" s="210" t="s">
        <v>194</v>
      </c>
      <c r="E142" s="211" t="s">
        <v>1</v>
      </c>
      <c r="F142" s="212" t="s">
        <v>250</v>
      </c>
      <c r="G142" s="209"/>
      <c r="H142" s="213">
        <v>475</v>
      </c>
      <c r="I142" s="214"/>
      <c r="J142" s="209"/>
      <c r="K142" s="209"/>
      <c r="L142" s="215"/>
      <c r="M142" s="216"/>
      <c r="N142" s="217"/>
      <c r="O142" s="217"/>
      <c r="P142" s="217"/>
      <c r="Q142" s="217"/>
      <c r="R142" s="217"/>
      <c r="S142" s="217"/>
      <c r="T142" s="218"/>
      <c r="U142" s="10"/>
      <c r="V142" s="10"/>
      <c r="W142" s="10"/>
      <c r="X142" s="10"/>
      <c r="Y142" s="10"/>
      <c r="Z142" s="10"/>
      <c r="AA142" s="10"/>
      <c r="AB142" s="10"/>
      <c r="AC142" s="10"/>
      <c r="AD142" s="10"/>
      <c r="AE142" s="10"/>
      <c r="AT142" s="219" t="s">
        <v>194</v>
      </c>
      <c r="AU142" s="219" t="s">
        <v>78</v>
      </c>
      <c r="AV142" s="10" t="s">
        <v>87</v>
      </c>
      <c r="AW142" s="10" t="s">
        <v>34</v>
      </c>
      <c r="AX142" s="10" t="s">
        <v>85</v>
      </c>
      <c r="AY142" s="219" t="s">
        <v>192</v>
      </c>
    </row>
    <row r="143" s="2" customFormat="1" ht="90" customHeight="1">
      <c r="A143" s="34"/>
      <c r="B143" s="35"/>
      <c r="C143" s="195" t="s">
        <v>251</v>
      </c>
      <c r="D143" s="195" t="s">
        <v>186</v>
      </c>
      <c r="E143" s="196" t="s">
        <v>252</v>
      </c>
      <c r="F143" s="197" t="s">
        <v>253</v>
      </c>
      <c r="G143" s="198" t="s">
        <v>244</v>
      </c>
      <c r="H143" s="199">
        <v>4</v>
      </c>
      <c r="I143" s="200"/>
      <c r="J143" s="201">
        <f>ROUND(I143*H143,2)</f>
        <v>0</v>
      </c>
      <c r="K143" s="197" t="s">
        <v>190</v>
      </c>
      <c r="L143" s="40"/>
      <c r="M143" s="202" t="s">
        <v>1</v>
      </c>
      <c r="N143" s="203" t="s">
        <v>43</v>
      </c>
      <c r="O143" s="87"/>
      <c r="P143" s="204">
        <f>O143*H143</f>
        <v>0</v>
      </c>
      <c r="Q143" s="204">
        <v>0</v>
      </c>
      <c r="R143" s="204">
        <f>Q143*H143</f>
        <v>0</v>
      </c>
      <c r="S143" s="204">
        <v>0</v>
      </c>
      <c r="T143" s="205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206" t="s">
        <v>191</v>
      </c>
      <c r="AT143" s="206" t="s">
        <v>186</v>
      </c>
      <c r="AU143" s="206" t="s">
        <v>78</v>
      </c>
      <c r="AY143" s="13" t="s">
        <v>192</v>
      </c>
      <c r="BE143" s="207">
        <f>IF(N143="základní",J143,0)</f>
        <v>0</v>
      </c>
      <c r="BF143" s="207">
        <f>IF(N143="snížená",J143,0)</f>
        <v>0</v>
      </c>
      <c r="BG143" s="207">
        <f>IF(N143="zákl. přenesená",J143,0)</f>
        <v>0</v>
      </c>
      <c r="BH143" s="207">
        <f>IF(N143="sníž. přenesená",J143,0)</f>
        <v>0</v>
      </c>
      <c r="BI143" s="207">
        <f>IF(N143="nulová",J143,0)</f>
        <v>0</v>
      </c>
      <c r="BJ143" s="13" t="s">
        <v>85</v>
      </c>
      <c r="BK143" s="207">
        <f>ROUND(I143*H143,2)</f>
        <v>0</v>
      </c>
      <c r="BL143" s="13" t="s">
        <v>191</v>
      </c>
      <c r="BM143" s="206" t="s">
        <v>254</v>
      </c>
    </row>
    <row r="144" s="2" customFormat="1" ht="78" customHeight="1">
      <c r="A144" s="34"/>
      <c r="B144" s="35"/>
      <c r="C144" s="195" t="s">
        <v>255</v>
      </c>
      <c r="D144" s="195" t="s">
        <v>186</v>
      </c>
      <c r="E144" s="196" t="s">
        <v>256</v>
      </c>
      <c r="F144" s="197" t="s">
        <v>257</v>
      </c>
      <c r="G144" s="198" t="s">
        <v>189</v>
      </c>
      <c r="H144" s="199">
        <v>8</v>
      </c>
      <c r="I144" s="200"/>
      <c r="J144" s="201">
        <f>ROUND(I144*H144,2)</f>
        <v>0</v>
      </c>
      <c r="K144" s="197" t="s">
        <v>190</v>
      </c>
      <c r="L144" s="40"/>
      <c r="M144" s="202" t="s">
        <v>1</v>
      </c>
      <c r="N144" s="203" t="s">
        <v>43</v>
      </c>
      <c r="O144" s="87"/>
      <c r="P144" s="204">
        <f>O144*H144</f>
        <v>0</v>
      </c>
      <c r="Q144" s="204">
        <v>0</v>
      </c>
      <c r="R144" s="204">
        <f>Q144*H144</f>
        <v>0</v>
      </c>
      <c r="S144" s="204">
        <v>0</v>
      </c>
      <c r="T144" s="205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206" t="s">
        <v>191</v>
      </c>
      <c r="AT144" s="206" t="s">
        <v>186</v>
      </c>
      <c r="AU144" s="206" t="s">
        <v>78</v>
      </c>
      <c r="AY144" s="13" t="s">
        <v>192</v>
      </c>
      <c r="BE144" s="207">
        <f>IF(N144="základní",J144,0)</f>
        <v>0</v>
      </c>
      <c r="BF144" s="207">
        <f>IF(N144="snížená",J144,0)</f>
        <v>0</v>
      </c>
      <c r="BG144" s="207">
        <f>IF(N144="zákl. přenesená",J144,0)</f>
        <v>0</v>
      </c>
      <c r="BH144" s="207">
        <f>IF(N144="sníž. přenesená",J144,0)</f>
        <v>0</v>
      </c>
      <c r="BI144" s="207">
        <f>IF(N144="nulová",J144,0)</f>
        <v>0</v>
      </c>
      <c r="BJ144" s="13" t="s">
        <v>85</v>
      </c>
      <c r="BK144" s="207">
        <f>ROUND(I144*H144,2)</f>
        <v>0</v>
      </c>
      <c r="BL144" s="13" t="s">
        <v>191</v>
      </c>
      <c r="BM144" s="206" t="s">
        <v>258</v>
      </c>
    </row>
    <row r="145" s="2" customFormat="1" ht="78" customHeight="1">
      <c r="A145" s="34"/>
      <c r="B145" s="35"/>
      <c r="C145" s="195" t="s">
        <v>8</v>
      </c>
      <c r="D145" s="195" t="s">
        <v>186</v>
      </c>
      <c r="E145" s="196" t="s">
        <v>259</v>
      </c>
      <c r="F145" s="197" t="s">
        <v>260</v>
      </c>
      <c r="G145" s="198" t="s">
        <v>218</v>
      </c>
      <c r="H145" s="199">
        <v>1</v>
      </c>
      <c r="I145" s="200"/>
      <c r="J145" s="201">
        <f>ROUND(I145*H145,2)</f>
        <v>0</v>
      </c>
      <c r="K145" s="197" t="s">
        <v>190</v>
      </c>
      <c r="L145" s="40"/>
      <c r="M145" s="202" t="s">
        <v>1</v>
      </c>
      <c r="N145" s="203" t="s">
        <v>43</v>
      </c>
      <c r="O145" s="87"/>
      <c r="P145" s="204">
        <f>O145*H145</f>
        <v>0</v>
      </c>
      <c r="Q145" s="204">
        <v>0</v>
      </c>
      <c r="R145" s="204">
        <f>Q145*H145</f>
        <v>0</v>
      </c>
      <c r="S145" s="204">
        <v>0</v>
      </c>
      <c r="T145" s="205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206" t="s">
        <v>191</v>
      </c>
      <c r="AT145" s="206" t="s">
        <v>186</v>
      </c>
      <c r="AU145" s="206" t="s">
        <v>78</v>
      </c>
      <c r="AY145" s="13" t="s">
        <v>192</v>
      </c>
      <c r="BE145" s="207">
        <f>IF(N145="základní",J145,0)</f>
        <v>0</v>
      </c>
      <c r="BF145" s="207">
        <f>IF(N145="snížená",J145,0)</f>
        <v>0</v>
      </c>
      <c r="BG145" s="207">
        <f>IF(N145="zákl. přenesená",J145,0)</f>
        <v>0</v>
      </c>
      <c r="BH145" s="207">
        <f>IF(N145="sníž. přenesená",J145,0)</f>
        <v>0</v>
      </c>
      <c r="BI145" s="207">
        <f>IF(N145="nulová",J145,0)</f>
        <v>0</v>
      </c>
      <c r="BJ145" s="13" t="s">
        <v>85</v>
      </c>
      <c r="BK145" s="207">
        <f>ROUND(I145*H145,2)</f>
        <v>0</v>
      </c>
      <c r="BL145" s="13" t="s">
        <v>191</v>
      </c>
      <c r="BM145" s="206" t="s">
        <v>261</v>
      </c>
    </row>
    <row r="146" s="2" customFormat="1" ht="66.75" customHeight="1">
      <c r="A146" s="34"/>
      <c r="B146" s="35"/>
      <c r="C146" s="195" t="s">
        <v>262</v>
      </c>
      <c r="D146" s="195" t="s">
        <v>186</v>
      </c>
      <c r="E146" s="196" t="s">
        <v>263</v>
      </c>
      <c r="F146" s="197" t="s">
        <v>264</v>
      </c>
      <c r="G146" s="198" t="s">
        <v>189</v>
      </c>
      <c r="H146" s="199">
        <v>19.199999999999999</v>
      </c>
      <c r="I146" s="200"/>
      <c r="J146" s="201">
        <f>ROUND(I146*H146,2)</f>
        <v>0</v>
      </c>
      <c r="K146" s="197" t="s">
        <v>190</v>
      </c>
      <c r="L146" s="40"/>
      <c r="M146" s="202" t="s">
        <v>1</v>
      </c>
      <c r="N146" s="203" t="s">
        <v>43</v>
      </c>
      <c r="O146" s="87"/>
      <c r="P146" s="204">
        <f>O146*H146</f>
        <v>0</v>
      </c>
      <c r="Q146" s="204">
        <v>0</v>
      </c>
      <c r="R146" s="204">
        <f>Q146*H146</f>
        <v>0</v>
      </c>
      <c r="S146" s="204">
        <v>0</v>
      </c>
      <c r="T146" s="205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206" t="s">
        <v>191</v>
      </c>
      <c r="AT146" s="206" t="s">
        <v>186</v>
      </c>
      <c r="AU146" s="206" t="s">
        <v>78</v>
      </c>
      <c r="AY146" s="13" t="s">
        <v>192</v>
      </c>
      <c r="BE146" s="207">
        <f>IF(N146="základní",J146,0)</f>
        <v>0</v>
      </c>
      <c r="BF146" s="207">
        <f>IF(N146="snížená",J146,0)</f>
        <v>0</v>
      </c>
      <c r="BG146" s="207">
        <f>IF(N146="zákl. přenesená",J146,0)</f>
        <v>0</v>
      </c>
      <c r="BH146" s="207">
        <f>IF(N146="sníž. přenesená",J146,0)</f>
        <v>0</v>
      </c>
      <c r="BI146" s="207">
        <f>IF(N146="nulová",J146,0)</f>
        <v>0</v>
      </c>
      <c r="BJ146" s="13" t="s">
        <v>85</v>
      </c>
      <c r="BK146" s="207">
        <f>ROUND(I146*H146,2)</f>
        <v>0</v>
      </c>
      <c r="BL146" s="13" t="s">
        <v>191</v>
      </c>
      <c r="BM146" s="206" t="s">
        <v>265</v>
      </c>
    </row>
    <row r="147" s="2" customFormat="1" ht="49.05" customHeight="1">
      <c r="A147" s="34"/>
      <c r="B147" s="35"/>
      <c r="C147" s="195" t="s">
        <v>266</v>
      </c>
      <c r="D147" s="195" t="s">
        <v>186</v>
      </c>
      <c r="E147" s="196" t="s">
        <v>267</v>
      </c>
      <c r="F147" s="197" t="s">
        <v>268</v>
      </c>
      <c r="G147" s="198" t="s">
        <v>218</v>
      </c>
      <c r="H147" s="199">
        <v>4</v>
      </c>
      <c r="I147" s="200"/>
      <c r="J147" s="201">
        <f>ROUND(I147*H147,2)</f>
        <v>0</v>
      </c>
      <c r="K147" s="197" t="s">
        <v>190</v>
      </c>
      <c r="L147" s="40"/>
      <c r="M147" s="202" t="s">
        <v>1</v>
      </c>
      <c r="N147" s="203" t="s">
        <v>43</v>
      </c>
      <c r="O147" s="87"/>
      <c r="P147" s="204">
        <f>O147*H147</f>
        <v>0</v>
      </c>
      <c r="Q147" s="204">
        <v>0</v>
      </c>
      <c r="R147" s="204">
        <f>Q147*H147</f>
        <v>0</v>
      </c>
      <c r="S147" s="204">
        <v>0</v>
      </c>
      <c r="T147" s="205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206" t="s">
        <v>191</v>
      </c>
      <c r="AT147" s="206" t="s">
        <v>186</v>
      </c>
      <c r="AU147" s="206" t="s">
        <v>78</v>
      </c>
      <c r="AY147" s="13" t="s">
        <v>192</v>
      </c>
      <c r="BE147" s="207">
        <f>IF(N147="základní",J147,0)</f>
        <v>0</v>
      </c>
      <c r="BF147" s="207">
        <f>IF(N147="snížená",J147,0)</f>
        <v>0</v>
      </c>
      <c r="BG147" s="207">
        <f>IF(N147="zákl. přenesená",J147,0)</f>
        <v>0</v>
      </c>
      <c r="BH147" s="207">
        <f>IF(N147="sníž. přenesená",J147,0)</f>
        <v>0</v>
      </c>
      <c r="BI147" s="207">
        <f>IF(N147="nulová",J147,0)</f>
        <v>0</v>
      </c>
      <c r="BJ147" s="13" t="s">
        <v>85</v>
      </c>
      <c r="BK147" s="207">
        <f>ROUND(I147*H147,2)</f>
        <v>0</v>
      </c>
      <c r="BL147" s="13" t="s">
        <v>191</v>
      </c>
      <c r="BM147" s="206" t="s">
        <v>269</v>
      </c>
    </row>
    <row r="148" s="2" customFormat="1" ht="90" customHeight="1">
      <c r="A148" s="34"/>
      <c r="B148" s="35"/>
      <c r="C148" s="195" t="s">
        <v>270</v>
      </c>
      <c r="D148" s="195" t="s">
        <v>186</v>
      </c>
      <c r="E148" s="196" t="s">
        <v>271</v>
      </c>
      <c r="F148" s="197" t="s">
        <v>272</v>
      </c>
      <c r="G148" s="198" t="s">
        <v>198</v>
      </c>
      <c r="H148" s="199">
        <v>57.600000000000001</v>
      </c>
      <c r="I148" s="200"/>
      <c r="J148" s="201">
        <f>ROUND(I148*H148,2)</f>
        <v>0</v>
      </c>
      <c r="K148" s="197" t="s">
        <v>190</v>
      </c>
      <c r="L148" s="40"/>
      <c r="M148" s="202" t="s">
        <v>1</v>
      </c>
      <c r="N148" s="203" t="s">
        <v>43</v>
      </c>
      <c r="O148" s="87"/>
      <c r="P148" s="204">
        <f>O148*H148</f>
        <v>0</v>
      </c>
      <c r="Q148" s="204">
        <v>0</v>
      </c>
      <c r="R148" s="204">
        <f>Q148*H148</f>
        <v>0</v>
      </c>
      <c r="S148" s="204">
        <v>0</v>
      </c>
      <c r="T148" s="205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206" t="s">
        <v>191</v>
      </c>
      <c r="AT148" s="206" t="s">
        <v>186</v>
      </c>
      <c r="AU148" s="206" t="s">
        <v>78</v>
      </c>
      <c r="AY148" s="13" t="s">
        <v>192</v>
      </c>
      <c r="BE148" s="207">
        <f>IF(N148="základní",J148,0)</f>
        <v>0</v>
      </c>
      <c r="BF148" s="207">
        <f>IF(N148="snížená",J148,0)</f>
        <v>0</v>
      </c>
      <c r="BG148" s="207">
        <f>IF(N148="zákl. přenesená",J148,0)</f>
        <v>0</v>
      </c>
      <c r="BH148" s="207">
        <f>IF(N148="sníž. přenesená",J148,0)</f>
        <v>0</v>
      </c>
      <c r="BI148" s="207">
        <f>IF(N148="nulová",J148,0)</f>
        <v>0</v>
      </c>
      <c r="BJ148" s="13" t="s">
        <v>85</v>
      </c>
      <c r="BK148" s="207">
        <f>ROUND(I148*H148,2)</f>
        <v>0</v>
      </c>
      <c r="BL148" s="13" t="s">
        <v>191</v>
      </c>
      <c r="BM148" s="206" t="s">
        <v>273</v>
      </c>
    </row>
    <row r="149" s="2" customFormat="1" ht="128.55" customHeight="1">
      <c r="A149" s="34"/>
      <c r="B149" s="35"/>
      <c r="C149" s="195" t="s">
        <v>274</v>
      </c>
      <c r="D149" s="195" t="s">
        <v>186</v>
      </c>
      <c r="E149" s="196" t="s">
        <v>275</v>
      </c>
      <c r="F149" s="197" t="s">
        <v>276</v>
      </c>
      <c r="G149" s="198" t="s">
        <v>227</v>
      </c>
      <c r="H149" s="199">
        <v>0.13</v>
      </c>
      <c r="I149" s="200"/>
      <c r="J149" s="201">
        <f>ROUND(I149*H149,2)</f>
        <v>0</v>
      </c>
      <c r="K149" s="197" t="s">
        <v>190</v>
      </c>
      <c r="L149" s="40"/>
      <c r="M149" s="202" t="s">
        <v>1</v>
      </c>
      <c r="N149" s="203" t="s">
        <v>43</v>
      </c>
      <c r="O149" s="87"/>
      <c r="P149" s="204">
        <f>O149*H149</f>
        <v>0</v>
      </c>
      <c r="Q149" s="204">
        <v>0</v>
      </c>
      <c r="R149" s="204">
        <f>Q149*H149</f>
        <v>0</v>
      </c>
      <c r="S149" s="204">
        <v>0</v>
      </c>
      <c r="T149" s="205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206" t="s">
        <v>191</v>
      </c>
      <c r="AT149" s="206" t="s">
        <v>186</v>
      </c>
      <c r="AU149" s="206" t="s">
        <v>78</v>
      </c>
      <c r="AY149" s="13" t="s">
        <v>192</v>
      </c>
      <c r="BE149" s="207">
        <f>IF(N149="základní",J149,0)</f>
        <v>0</v>
      </c>
      <c r="BF149" s="207">
        <f>IF(N149="snížená",J149,0)</f>
        <v>0</v>
      </c>
      <c r="BG149" s="207">
        <f>IF(N149="zákl. přenesená",J149,0)</f>
        <v>0</v>
      </c>
      <c r="BH149" s="207">
        <f>IF(N149="sníž. přenesená",J149,0)</f>
        <v>0</v>
      </c>
      <c r="BI149" s="207">
        <f>IF(N149="nulová",J149,0)</f>
        <v>0</v>
      </c>
      <c r="BJ149" s="13" t="s">
        <v>85</v>
      </c>
      <c r="BK149" s="207">
        <f>ROUND(I149*H149,2)</f>
        <v>0</v>
      </c>
      <c r="BL149" s="13" t="s">
        <v>191</v>
      </c>
      <c r="BM149" s="206" t="s">
        <v>277</v>
      </c>
    </row>
    <row r="150" s="2" customFormat="1">
      <c r="A150" s="34"/>
      <c r="B150" s="35"/>
      <c r="C150" s="36"/>
      <c r="D150" s="210" t="s">
        <v>238</v>
      </c>
      <c r="E150" s="36"/>
      <c r="F150" s="220" t="s">
        <v>278</v>
      </c>
      <c r="G150" s="36"/>
      <c r="H150" s="36"/>
      <c r="I150" s="221"/>
      <c r="J150" s="36"/>
      <c r="K150" s="36"/>
      <c r="L150" s="40"/>
      <c r="M150" s="222"/>
      <c r="N150" s="223"/>
      <c r="O150" s="87"/>
      <c r="P150" s="87"/>
      <c r="Q150" s="87"/>
      <c r="R150" s="87"/>
      <c r="S150" s="87"/>
      <c r="T150" s="88"/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T150" s="13" t="s">
        <v>238</v>
      </c>
      <c r="AU150" s="13" t="s">
        <v>78</v>
      </c>
    </row>
    <row r="151" s="2" customFormat="1" ht="128.55" customHeight="1">
      <c r="A151" s="34"/>
      <c r="B151" s="35"/>
      <c r="C151" s="195" t="s">
        <v>279</v>
      </c>
      <c r="D151" s="195" t="s">
        <v>186</v>
      </c>
      <c r="E151" s="196" t="s">
        <v>280</v>
      </c>
      <c r="F151" s="197" t="s">
        <v>281</v>
      </c>
      <c r="G151" s="198" t="s">
        <v>189</v>
      </c>
      <c r="H151" s="199">
        <v>294.06999999999999</v>
      </c>
      <c r="I151" s="200"/>
      <c r="J151" s="201">
        <f>ROUND(I151*H151,2)</f>
        <v>0</v>
      </c>
      <c r="K151" s="197" t="s">
        <v>190</v>
      </c>
      <c r="L151" s="40"/>
      <c r="M151" s="202" t="s">
        <v>1</v>
      </c>
      <c r="N151" s="203" t="s">
        <v>43</v>
      </c>
      <c r="O151" s="87"/>
      <c r="P151" s="204">
        <f>O151*H151</f>
        <v>0</v>
      </c>
      <c r="Q151" s="204">
        <v>0</v>
      </c>
      <c r="R151" s="204">
        <f>Q151*H151</f>
        <v>0</v>
      </c>
      <c r="S151" s="204">
        <v>0</v>
      </c>
      <c r="T151" s="205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206" t="s">
        <v>191</v>
      </c>
      <c r="AT151" s="206" t="s">
        <v>186</v>
      </c>
      <c r="AU151" s="206" t="s">
        <v>78</v>
      </c>
      <c r="AY151" s="13" t="s">
        <v>192</v>
      </c>
      <c r="BE151" s="207">
        <f>IF(N151="základní",J151,0)</f>
        <v>0</v>
      </c>
      <c r="BF151" s="207">
        <f>IF(N151="snížená",J151,0)</f>
        <v>0</v>
      </c>
      <c r="BG151" s="207">
        <f>IF(N151="zákl. přenesená",J151,0)</f>
        <v>0</v>
      </c>
      <c r="BH151" s="207">
        <f>IF(N151="sníž. přenesená",J151,0)</f>
        <v>0</v>
      </c>
      <c r="BI151" s="207">
        <f>IF(N151="nulová",J151,0)</f>
        <v>0</v>
      </c>
      <c r="BJ151" s="13" t="s">
        <v>85</v>
      </c>
      <c r="BK151" s="207">
        <f>ROUND(I151*H151,2)</f>
        <v>0</v>
      </c>
      <c r="BL151" s="13" t="s">
        <v>191</v>
      </c>
      <c r="BM151" s="206" t="s">
        <v>282</v>
      </c>
    </row>
    <row r="152" s="2" customFormat="1">
      <c r="A152" s="34"/>
      <c r="B152" s="35"/>
      <c r="C152" s="36"/>
      <c r="D152" s="210" t="s">
        <v>238</v>
      </c>
      <c r="E152" s="36"/>
      <c r="F152" s="220" t="s">
        <v>283</v>
      </c>
      <c r="G152" s="36"/>
      <c r="H152" s="36"/>
      <c r="I152" s="221"/>
      <c r="J152" s="36"/>
      <c r="K152" s="36"/>
      <c r="L152" s="40"/>
      <c r="M152" s="222"/>
      <c r="N152" s="223"/>
      <c r="O152" s="87"/>
      <c r="P152" s="87"/>
      <c r="Q152" s="87"/>
      <c r="R152" s="87"/>
      <c r="S152" s="87"/>
      <c r="T152" s="88"/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T152" s="13" t="s">
        <v>238</v>
      </c>
      <c r="AU152" s="13" t="s">
        <v>78</v>
      </c>
    </row>
    <row r="153" s="10" customFormat="1">
      <c r="A153" s="10"/>
      <c r="B153" s="208"/>
      <c r="C153" s="209"/>
      <c r="D153" s="210" t="s">
        <v>194</v>
      </c>
      <c r="E153" s="211" t="s">
        <v>1</v>
      </c>
      <c r="F153" s="212" t="s">
        <v>284</v>
      </c>
      <c r="G153" s="209"/>
      <c r="H153" s="213">
        <v>294.06999999999999</v>
      </c>
      <c r="I153" s="214"/>
      <c r="J153" s="209"/>
      <c r="K153" s="209"/>
      <c r="L153" s="215"/>
      <c r="M153" s="216"/>
      <c r="N153" s="217"/>
      <c r="O153" s="217"/>
      <c r="P153" s="217"/>
      <c r="Q153" s="217"/>
      <c r="R153" s="217"/>
      <c r="S153" s="217"/>
      <c r="T153" s="218"/>
      <c r="U153" s="10"/>
      <c r="V153" s="10"/>
      <c r="W153" s="10"/>
      <c r="X153" s="10"/>
      <c r="Y153" s="10"/>
      <c r="Z153" s="10"/>
      <c r="AA153" s="10"/>
      <c r="AB153" s="10"/>
      <c r="AC153" s="10"/>
      <c r="AD153" s="10"/>
      <c r="AE153" s="10"/>
      <c r="AT153" s="219" t="s">
        <v>194</v>
      </c>
      <c r="AU153" s="219" t="s">
        <v>78</v>
      </c>
      <c r="AV153" s="10" t="s">
        <v>87</v>
      </c>
      <c r="AW153" s="10" t="s">
        <v>34</v>
      </c>
      <c r="AX153" s="10" t="s">
        <v>85</v>
      </c>
      <c r="AY153" s="219" t="s">
        <v>192</v>
      </c>
    </row>
    <row r="154" s="2" customFormat="1" ht="90" customHeight="1">
      <c r="A154" s="34"/>
      <c r="B154" s="35"/>
      <c r="C154" s="195" t="s">
        <v>7</v>
      </c>
      <c r="D154" s="195" t="s">
        <v>186</v>
      </c>
      <c r="E154" s="196" t="s">
        <v>285</v>
      </c>
      <c r="F154" s="197" t="s">
        <v>286</v>
      </c>
      <c r="G154" s="198" t="s">
        <v>287</v>
      </c>
      <c r="H154" s="199">
        <v>0.10000000000000001</v>
      </c>
      <c r="I154" s="200"/>
      <c r="J154" s="201">
        <f>ROUND(I154*H154,2)</f>
        <v>0</v>
      </c>
      <c r="K154" s="197" t="s">
        <v>190</v>
      </c>
      <c r="L154" s="40"/>
      <c r="M154" s="202" t="s">
        <v>1</v>
      </c>
      <c r="N154" s="203" t="s">
        <v>43</v>
      </c>
      <c r="O154" s="87"/>
      <c r="P154" s="204">
        <f>O154*H154</f>
        <v>0</v>
      </c>
      <c r="Q154" s="204">
        <v>0</v>
      </c>
      <c r="R154" s="204">
        <f>Q154*H154</f>
        <v>0</v>
      </c>
      <c r="S154" s="204">
        <v>0</v>
      </c>
      <c r="T154" s="205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206" t="s">
        <v>288</v>
      </c>
      <c r="AT154" s="206" t="s">
        <v>186</v>
      </c>
      <c r="AU154" s="206" t="s">
        <v>78</v>
      </c>
      <c r="AY154" s="13" t="s">
        <v>192</v>
      </c>
      <c r="BE154" s="207">
        <f>IF(N154="základní",J154,0)</f>
        <v>0</v>
      </c>
      <c r="BF154" s="207">
        <f>IF(N154="snížená",J154,0)</f>
        <v>0</v>
      </c>
      <c r="BG154" s="207">
        <f>IF(N154="zákl. přenesená",J154,0)</f>
        <v>0</v>
      </c>
      <c r="BH154" s="207">
        <f>IF(N154="sníž. přenesená",J154,0)</f>
        <v>0</v>
      </c>
      <c r="BI154" s="207">
        <f>IF(N154="nulová",J154,0)</f>
        <v>0</v>
      </c>
      <c r="BJ154" s="13" t="s">
        <v>85</v>
      </c>
      <c r="BK154" s="207">
        <f>ROUND(I154*H154,2)</f>
        <v>0</v>
      </c>
      <c r="BL154" s="13" t="s">
        <v>288</v>
      </c>
      <c r="BM154" s="206" t="s">
        <v>289</v>
      </c>
    </row>
    <row r="155" s="2" customFormat="1" ht="90" customHeight="1">
      <c r="A155" s="34"/>
      <c r="B155" s="35"/>
      <c r="C155" s="195" t="s">
        <v>290</v>
      </c>
      <c r="D155" s="195" t="s">
        <v>186</v>
      </c>
      <c r="E155" s="196" t="s">
        <v>291</v>
      </c>
      <c r="F155" s="197" t="s">
        <v>292</v>
      </c>
      <c r="G155" s="198" t="s">
        <v>287</v>
      </c>
      <c r="H155" s="199">
        <v>53.753999999999998</v>
      </c>
      <c r="I155" s="200"/>
      <c r="J155" s="201">
        <f>ROUND(I155*H155,2)</f>
        <v>0</v>
      </c>
      <c r="K155" s="197" t="s">
        <v>190</v>
      </c>
      <c r="L155" s="40"/>
      <c r="M155" s="202" t="s">
        <v>1</v>
      </c>
      <c r="N155" s="203" t="s">
        <v>43</v>
      </c>
      <c r="O155" s="87"/>
      <c r="P155" s="204">
        <f>O155*H155</f>
        <v>0</v>
      </c>
      <c r="Q155" s="204">
        <v>0</v>
      </c>
      <c r="R155" s="204">
        <f>Q155*H155</f>
        <v>0</v>
      </c>
      <c r="S155" s="204">
        <v>0</v>
      </c>
      <c r="T155" s="205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206" t="s">
        <v>288</v>
      </c>
      <c r="AT155" s="206" t="s">
        <v>186</v>
      </c>
      <c r="AU155" s="206" t="s">
        <v>78</v>
      </c>
      <c r="AY155" s="13" t="s">
        <v>192</v>
      </c>
      <c r="BE155" s="207">
        <f>IF(N155="základní",J155,0)</f>
        <v>0</v>
      </c>
      <c r="BF155" s="207">
        <f>IF(N155="snížená",J155,0)</f>
        <v>0</v>
      </c>
      <c r="BG155" s="207">
        <f>IF(N155="zákl. přenesená",J155,0)</f>
        <v>0</v>
      </c>
      <c r="BH155" s="207">
        <f>IF(N155="sníž. přenesená",J155,0)</f>
        <v>0</v>
      </c>
      <c r="BI155" s="207">
        <f>IF(N155="nulová",J155,0)</f>
        <v>0</v>
      </c>
      <c r="BJ155" s="13" t="s">
        <v>85</v>
      </c>
      <c r="BK155" s="207">
        <f>ROUND(I155*H155,2)</f>
        <v>0</v>
      </c>
      <c r="BL155" s="13" t="s">
        <v>288</v>
      </c>
      <c r="BM155" s="206" t="s">
        <v>293</v>
      </c>
    </row>
    <row r="156" s="10" customFormat="1">
      <c r="A156" s="10"/>
      <c r="B156" s="208"/>
      <c r="C156" s="209"/>
      <c r="D156" s="210" t="s">
        <v>194</v>
      </c>
      <c r="E156" s="211" t="s">
        <v>1</v>
      </c>
      <c r="F156" s="212" t="s">
        <v>294</v>
      </c>
      <c r="G156" s="209"/>
      <c r="H156" s="213">
        <v>53.753999999999998</v>
      </c>
      <c r="I156" s="214"/>
      <c r="J156" s="209"/>
      <c r="K156" s="209"/>
      <c r="L156" s="215"/>
      <c r="M156" s="216"/>
      <c r="N156" s="217"/>
      <c r="O156" s="217"/>
      <c r="P156" s="217"/>
      <c r="Q156" s="217"/>
      <c r="R156" s="217"/>
      <c r="S156" s="217"/>
      <c r="T156" s="218"/>
      <c r="U156" s="10"/>
      <c r="V156" s="10"/>
      <c r="W156" s="10"/>
      <c r="X156" s="10"/>
      <c r="Y156" s="10"/>
      <c r="Z156" s="10"/>
      <c r="AA156" s="10"/>
      <c r="AB156" s="10"/>
      <c r="AC156" s="10"/>
      <c r="AD156" s="10"/>
      <c r="AE156" s="10"/>
      <c r="AT156" s="219" t="s">
        <v>194</v>
      </c>
      <c r="AU156" s="219" t="s">
        <v>78</v>
      </c>
      <c r="AV156" s="10" t="s">
        <v>87</v>
      </c>
      <c r="AW156" s="10" t="s">
        <v>34</v>
      </c>
      <c r="AX156" s="10" t="s">
        <v>85</v>
      </c>
      <c r="AY156" s="219" t="s">
        <v>192</v>
      </c>
    </row>
    <row r="157" s="2" customFormat="1" ht="90" customHeight="1">
      <c r="A157" s="34"/>
      <c r="B157" s="35"/>
      <c r="C157" s="195" t="s">
        <v>295</v>
      </c>
      <c r="D157" s="195" t="s">
        <v>186</v>
      </c>
      <c r="E157" s="196" t="s">
        <v>296</v>
      </c>
      <c r="F157" s="197" t="s">
        <v>297</v>
      </c>
      <c r="G157" s="198" t="s">
        <v>287</v>
      </c>
      <c r="H157" s="199">
        <v>27.648</v>
      </c>
      <c r="I157" s="200"/>
      <c r="J157" s="201">
        <f>ROUND(I157*H157,2)</f>
        <v>0</v>
      </c>
      <c r="K157" s="197" t="s">
        <v>190</v>
      </c>
      <c r="L157" s="40"/>
      <c r="M157" s="202" t="s">
        <v>1</v>
      </c>
      <c r="N157" s="203" t="s">
        <v>43</v>
      </c>
      <c r="O157" s="87"/>
      <c r="P157" s="204">
        <f>O157*H157</f>
        <v>0</v>
      </c>
      <c r="Q157" s="204">
        <v>0</v>
      </c>
      <c r="R157" s="204">
        <f>Q157*H157</f>
        <v>0</v>
      </c>
      <c r="S157" s="204">
        <v>0</v>
      </c>
      <c r="T157" s="205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206" t="s">
        <v>288</v>
      </c>
      <c r="AT157" s="206" t="s">
        <v>186</v>
      </c>
      <c r="AU157" s="206" t="s">
        <v>78</v>
      </c>
      <c r="AY157" s="13" t="s">
        <v>192</v>
      </c>
      <c r="BE157" s="207">
        <f>IF(N157="základní",J157,0)</f>
        <v>0</v>
      </c>
      <c r="BF157" s="207">
        <f>IF(N157="snížená",J157,0)</f>
        <v>0</v>
      </c>
      <c r="BG157" s="207">
        <f>IF(N157="zákl. přenesená",J157,0)</f>
        <v>0</v>
      </c>
      <c r="BH157" s="207">
        <f>IF(N157="sníž. přenesená",J157,0)</f>
        <v>0</v>
      </c>
      <c r="BI157" s="207">
        <f>IF(N157="nulová",J157,0)</f>
        <v>0</v>
      </c>
      <c r="BJ157" s="13" t="s">
        <v>85</v>
      </c>
      <c r="BK157" s="207">
        <f>ROUND(I157*H157,2)</f>
        <v>0</v>
      </c>
      <c r="BL157" s="13" t="s">
        <v>288</v>
      </c>
      <c r="BM157" s="206" t="s">
        <v>298</v>
      </c>
    </row>
    <row r="158" s="10" customFormat="1">
      <c r="A158" s="10"/>
      <c r="B158" s="208"/>
      <c r="C158" s="209"/>
      <c r="D158" s="210" t="s">
        <v>194</v>
      </c>
      <c r="E158" s="211" t="s">
        <v>1</v>
      </c>
      <c r="F158" s="212" t="s">
        <v>299</v>
      </c>
      <c r="G158" s="209"/>
      <c r="H158" s="213">
        <v>27.648</v>
      </c>
      <c r="I158" s="214"/>
      <c r="J158" s="209"/>
      <c r="K158" s="209"/>
      <c r="L158" s="215"/>
      <c r="M158" s="216"/>
      <c r="N158" s="217"/>
      <c r="O158" s="217"/>
      <c r="P158" s="217"/>
      <c r="Q158" s="217"/>
      <c r="R158" s="217"/>
      <c r="S158" s="217"/>
      <c r="T158" s="218"/>
      <c r="U158" s="10"/>
      <c r="V158" s="10"/>
      <c r="W158" s="10"/>
      <c r="X158" s="10"/>
      <c r="Y158" s="10"/>
      <c r="Z158" s="10"/>
      <c r="AA158" s="10"/>
      <c r="AB158" s="10"/>
      <c r="AC158" s="10"/>
      <c r="AD158" s="10"/>
      <c r="AE158" s="10"/>
      <c r="AT158" s="219" t="s">
        <v>194</v>
      </c>
      <c r="AU158" s="219" t="s">
        <v>78</v>
      </c>
      <c r="AV158" s="10" t="s">
        <v>87</v>
      </c>
      <c r="AW158" s="10" t="s">
        <v>34</v>
      </c>
      <c r="AX158" s="10" t="s">
        <v>85</v>
      </c>
      <c r="AY158" s="219" t="s">
        <v>192</v>
      </c>
    </row>
    <row r="159" s="2" customFormat="1" ht="24.15" customHeight="1">
      <c r="A159" s="34"/>
      <c r="B159" s="35"/>
      <c r="C159" s="224" t="s">
        <v>300</v>
      </c>
      <c r="D159" s="224" t="s">
        <v>301</v>
      </c>
      <c r="E159" s="225" t="s">
        <v>302</v>
      </c>
      <c r="F159" s="226" t="s">
        <v>303</v>
      </c>
      <c r="G159" s="227" t="s">
        <v>218</v>
      </c>
      <c r="H159" s="228">
        <v>144</v>
      </c>
      <c r="I159" s="229"/>
      <c r="J159" s="230">
        <f>ROUND(I159*H159,2)</f>
        <v>0</v>
      </c>
      <c r="K159" s="226" t="s">
        <v>190</v>
      </c>
      <c r="L159" s="231"/>
      <c r="M159" s="232" t="s">
        <v>1</v>
      </c>
      <c r="N159" s="233" t="s">
        <v>43</v>
      </c>
      <c r="O159" s="87"/>
      <c r="P159" s="204">
        <f>O159*H159</f>
        <v>0</v>
      </c>
      <c r="Q159" s="204">
        <v>0.0010499999999999999</v>
      </c>
      <c r="R159" s="204">
        <f>Q159*H159</f>
        <v>0.1512</v>
      </c>
      <c r="S159" s="204">
        <v>0</v>
      </c>
      <c r="T159" s="205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206" t="s">
        <v>288</v>
      </c>
      <c r="AT159" s="206" t="s">
        <v>301</v>
      </c>
      <c r="AU159" s="206" t="s">
        <v>78</v>
      </c>
      <c r="AY159" s="13" t="s">
        <v>192</v>
      </c>
      <c r="BE159" s="207">
        <f>IF(N159="základní",J159,0)</f>
        <v>0</v>
      </c>
      <c r="BF159" s="207">
        <f>IF(N159="snížená",J159,0)</f>
        <v>0</v>
      </c>
      <c r="BG159" s="207">
        <f>IF(N159="zákl. přenesená",J159,0)</f>
        <v>0</v>
      </c>
      <c r="BH159" s="207">
        <f>IF(N159="sníž. přenesená",J159,0)</f>
        <v>0</v>
      </c>
      <c r="BI159" s="207">
        <f>IF(N159="nulová",J159,0)</f>
        <v>0</v>
      </c>
      <c r="BJ159" s="13" t="s">
        <v>85</v>
      </c>
      <c r="BK159" s="207">
        <f>ROUND(I159*H159,2)</f>
        <v>0</v>
      </c>
      <c r="BL159" s="13" t="s">
        <v>288</v>
      </c>
      <c r="BM159" s="206" t="s">
        <v>304</v>
      </c>
    </row>
    <row r="160" s="10" customFormat="1">
      <c r="A160" s="10"/>
      <c r="B160" s="208"/>
      <c r="C160" s="209"/>
      <c r="D160" s="210" t="s">
        <v>194</v>
      </c>
      <c r="E160" s="211" t="s">
        <v>1</v>
      </c>
      <c r="F160" s="212" t="s">
        <v>305</v>
      </c>
      <c r="G160" s="209"/>
      <c r="H160" s="213">
        <v>144</v>
      </c>
      <c r="I160" s="214"/>
      <c r="J160" s="209"/>
      <c r="K160" s="209"/>
      <c r="L160" s="215"/>
      <c r="M160" s="216"/>
      <c r="N160" s="217"/>
      <c r="O160" s="217"/>
      <c r="P160" s="217"/>
      <c r="Q160" s="217"/>
      <c r="R160" s="217"/>
      <c r="S160" s="217"/>
      <c r="T160" s="218"/>
      <c r="U160" s="10"/>
      <c r="V160" s="10"/>
      <c r="W160" s="10"/>
      <c r="X160" s="10"/>
      <c r="Y160" s="10"/>
      <c r="Z160" s="10"/>
      <c r="AA160" s="10"/>
      <c r="AB160" s="10"/>
      <c r="AC160" s="10"/>
      <c r="AD160" s="10"/>
      <c r="AE160" s="10"/>
      <c r="AT160" s="219" t="s">
        <v>194</v>
      </c>
      <c r="AU160" s="219" t="s">
        <v>78</v>
      </c>
      <c r="AV160" s="10" t="s">
        <v>87</v>
      </c>
      <c r="AW160" s="10" t="s">
        <v>34</v>
      </c>
      <c r="AX160" s="10" t="s">
        <v>85</v>
      </c>
      <c r="AY160" s="219" t="s">
        <v>192</v>
      </c>
    </row>
    <row r="161" s="2" customFormat="1" ht="21.75" customHeight="1">
      <c r="A161" s="34"/>
      <c r="B161" s="35"/>
      <c r="C161" s="224" t="s">
        <v>306</v>
      </c>
      <c r="D161" s="224" t="s">
        <v>301</v>
      </c>
      <c r="E161" s="225" t="s">
        <v>307</v>
      </c>
      <c r="F161" s="226" t="s">
        <v>308</v>
      </c>
      <c r="G161" s="227" t="s">
        <v>218</v>
      </c>
      <c r="H161" s="228">
        <v>36</v>
      </c>
      <c r="I161" s="229"/>
      <c r="J161" s="230">
        <f>ROUND(I161*H161,2)</f>
        <v>0</v>
      </c>
      <c r="K161" s="226" t="s">
        <v>190</v>
      </c>
      <c r="L161" s="231"/>
      <c r="M161" s="232" t="s">
        <v>1</v>
      </c>
      <c r="N161" s="233" t="s">
        <v>43</v>
      </c>
      <c r="O161" s="87"/>
      <c r="P161" s="204">
        <f>O161*H161</f>
        <v>0</v>
      </c>
      <c r="Q161" s="204">
        <v>0.10299999999999999</v>
      </c>
      <c r="R161" s="204">
        <f>Q161*H161</f>
        <v>3.7079999999999997</v>
      </c>
      <c r="S161" s="204">
        <v>0</v>
      </c>
      <c r="T161" s="205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206" t="s">
        <v>288</v>
      </c>
      <c r="AT161" s="206" t="s">
        <v>301</v>
      </c>
      <c r="AU161" s="206" t="s">
        <v>78</v>
      </c>
      <c r="AY161" s="13" t="s">
        <v>192</v>
      </c>
      <c r="BE161" s="207">
        <f>IF(N161="základní",J161,0)</f>
        <v>0</v>
      </c>
      <c r="BF161" s="207">
        <f>IF(N161="snížená",J161,0)</f>
        <v>0</v>
      </c>
      <c r="BG161" s="207">
        <f>IF(N161="zákl. přenesená",J161,0)</f>
        <v>0</v>
      </c>
      <c r="BH161" s="207">
        <f>IF(N161="sníž. přenesená",J161,0)</f>
        <v>0</v>
      </c>
      <c r="BI161" s="207">
        <f>IF(N161="nulová",J161,0)</f>
        <v>0</v>
      </c>
      <c r="BJ161" s="13" t="s">
        <v>85</v>
      </c>
      <c r="BK161" s="207">
        <f>ROUND(I161*H161,2)</f>
        <v>0</v>
      </c>
      <c r="BL161" s="13" t="s">
        <v>288</v>
      </c>
      <c r="BM161" s="206" t="s">
        <v>309</v>
      </c>
    </row>
    <row r="162" s="10" customFormat="1">
      <c r="A162" s="10"/>
      <c r="B162" s="208"/>
      <c r="C162" s="209"/>
      <c r="D162" s="210" t="s">
        <v>194</v>
      </c>
      <c r="E162" s="211" t="s">
        <v>1</v>
      </c>
      <c r="F162" s="212" t="s">
        <v>310</v>
      </c>
      <c r="G162" s="209"/>
      <c r="H162" s="213">
        <v>36</v>
      </c>
      <c r="I162" s="214"/>
      <c r="J162" s="209"/>
      <c r="K162" s="209"/>
      <c r="L162" s="215"/>
      <c r="M162" s="216"/>
      <c r="N162" s="217"/>
      <c r="O162" s="217"/>
      <c r="P162" s="217"/>
      <c r="Q162" s="217"/>
      <c r="R162" s="217"/>
      <c r="S162" s="217"/>
      <c r="T162" s="218"/>
      <c r="U162" s="10"/>
      <c r="V162" s="10"/>
      <c r="W162" s="10"/>
      <c r="X162" s="10"/>
      <c r="Y162" s="10"/>
      <c r="Z162" s="10"/>
      <c r="AA162" s="10"/>
      <c r="AB162" s="10"/>
      <c r="AC162" s="10"/>
      <c r="AD162" s="10"/>
      <c r="AE162" s="10"/>
      <c r="AT162" s="219" t="s">
        <v>194</v>
      </c>
      <c r="AU162" s="219" t="s">
        <v>78</v>
      </c>
      <c r="AV162" s="10" t="s">
        <v>87</v>
      </c>
      <c r="AW162" s="10" t="s">
        <v>34</v>
      </c>
      <c r="AX162" s="10" t="s">
        <v>85</v>
      </c>
      <c r="AY162" s="219" t="s">
        <v>192</v>
      </c>
    </row>
    <row r="163" s="2" customFormat="1" ht="16.5" customHeight="1">
      <c r="A163" s="34"/>
      <c r="B163" s="35"/>
      <c r="C163" s="224" t="s">
        <v>311</v>
      </c>
      <c r="D163" s="224" t="s">
        <v>301</v>
      </c>
      <c r="E163" s="225" t="s">
        <v>312</v>
      </c>
      <c r="F163" s="226" t="s">
        <v>313</v>
      </c>
      <c r="G163" s="227" t="s">
        <v>287</v>
      </c>
      <c r="H163" s="228">
        <v>117.364</v>
      </c>
      <c r="I163" s="229"/>
      <c r="J163" s="230">
        <f>ROUND(I163*H163,2)</f>
        <v>0</v>
      </c>
      <c r="K163" s="226" t="s">
        <v>190</v>
      </c>
      <c r="L163" s="231"/>
      <c r="M163" s="232" t="s">
        <v>1</v>
      </c>
      <c r="N163" s="233" t="s">
        <v>43</v>
      </c>
      <c r="O163" s="87"/>
      <c r="P163" s="204">
        <f>O163*H163</f>
        <v>0</v>
      </c>
      <c r="Q163" s="204">
        <v>1</v>
      </c>
      <c r="R163" s="204">
        <f>Q163*H163</f>
        <v>117.364</v>
      </c>
      <c r="S163" s="204">
        <v>0</v>
      </c>
      <c r="T163" s="205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206" t="s">
        <v>288</v>
      </c>
      <c r="AT163" s="206" t="s">
        <v>301</v>
      </c>
      <c r="AU163" s="206" t="s">
        <v>78</v>
      </c>
      <c r="AY163" s="13" t="s">
        <v>192</v>
      </c>
      <c r="BE163" s="207">
        <f>IF(N163="základní",J163,0)</f>
        <v>0</v>
      </c>
      <c r="BF163" s="207">
        <f>IF(N163="snížená",J163,0)</f>
        <v>0</v>
      </c>
      <c r="BG163" s="207">
        <f>IF(N163="zákl. přenesená",J163,0)</f>
        <v>0</v>
      </c>
      <c r="BH163" s="207">
        <f>IF(N163="sníž. přenesená",J163,0)</f>
        <v>0</v>
      </c>
      <c r="BI163" s="207">
        <f>IF(N163="nulová",J163,0)</f>
        <v>0</v>
      </c>
      <c r="BJ163" s="13" t="s">
        <v>85</v>
      </c>
      <c r="BK163" s="207">
        <f>ROUND(I163*H163,2)</f>
        <v>0</v>
      </c>
      <c r="BL163" s="13" t="s">
        <v>288</v>
      </c>
      <c r="BM163" s="206" t="s">
        <v>314</v>
      </c>
    </row>
    <row r="164" s="10" customFormat="1">
      <c r="A164" s="10"/>
      <c r="B164" s="208"/>
      <c r="C164" s="209"/>
      <c r="D164" s="210" t="s">
        <v>194</v>
      </c>
      <c r="E164" s="211" t="s">
        <v>1</v>
      </c>
      <c r="F164" s="212" t="s">
        <v>315</v>
      </c>
      <c r="G164" s="209"/>
      <c r="H164" s="213">
        <v>117.364</v>
      </c>
      <c r="I164" s="214"/>
      <c r="J164" s="209"/>
      <c r="K164" s="209"/>
      <c r="L164" s="215"/>
      <c r="M164" s="216"/>
      <c r="N164" s="217"/>
      <c r="O164" s="217"/>
      <c r="P164" s="217"/>
      <c r="Q164" s="217"/>
      <c r="R164" s="217"/>
      <c r="S164" s="217"/>
      <c r="T164" s="218"/>
      <c r="U164" s="10"/>
      <c r="V164" s="10"/>
      <c r="W164" s="10"/>
      <c r="X164" s="10"/>
      <c r="Y164" s="10"/>
      <c r="Z164" s="10"/>
      <c r="AA164" s="10"/>
      <c r="AB164" s="10"/>
      <c r="AC164" s="10"/>
      <c r="AD164" s="10"/>
      <c r="AE164" s="10"/>
      <c r="AT164" s="219" t="s">
        <v>194</v>
      </c>
      <c r="AU164" s="219" t="s">
        <v>78</v>
      </c>
      <c r="AV164" s="10" t="s">
        <v>87</v>
      </c>
      <c r="AW164" s="10" t="s">
        <v>34</v>
      </c>
      <c r="AX164" s="10" t="s">
        <v>85</v>
      </c>
      <c r="AY164" s="219" t="s">
        <v>192</v>
      </c>
    </row>
    <row r="165" s="2" customFormat="1" ht="24.15" customHeight="1">
      <c r="A165" s="34"/>
      <c r="B165" s="35"/>
      <c r="C165" s="224" t="s">
        <v>316</v>
      </c>
      <c r="D165" s="224" t="s">
        <v>301</v>
      </c>
      <c r="E165" s="225" t="s">
        <v>317</v>
      </c>
      <c r="F165" s="226" t="s">
        <v>318</v>
      </c>
      <c r="G165" s="227" t="s">
        <v>287</v>
      </c>
      <c r="H165" s="228">
        <v>9.2159999999999993</v>
      </c>
      <c r="I165" s="229"/>
      <c r="J165" s="230">
        <f>ROUND(I165*H165,2)</f>
        <v>0</v>
      </c>
      <c r="K165" s="226" t="s">
        <v>190</v>
      </c>
      <c r="L165" s="231"/>
      <c r="M165" s="232" t="s">
        <v>1</v>
      </c>
      <c r="N165" s="233" t="s">
        <v>43</v>
      </c>
      <c r="O165" s="87"/>
      <c r="P165" s="204">
        <f>O165*H165</f>
        <v>0</v>
      </c>
      <c r="Q165" s="204">
        <v>1</v>
      </c>
      <c r="R165" s="204">
        <f>Q165*H165</f>
        <v>9.2159999999999993</v>
      </c>
      <c r="S165" s="204">
        <v>0</v>
      </c>
      <c r="T165" s="205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206" t="s">
        <v>288</v>
      </c>
      <c r="AT165" s="206" t="s">
        <v>301</v>
      </c>
      <c r="AU165" s="206" t="s">
        <v>78</v>
      </c>
      <c r="AY165" s="13" t="s">
        <v>192</v>
      </c>
      <c r="BE165" s="207">
        <f>IF(N165="základní",J165,0)</f>
        <v>0</v>
      </c>
      <c r="BF165" s="207">
        <f>IF(N165="snížená",J165,0)</f>
        <v>0</v>
      </c>
      <c r="BG165" s="207">
        <f>IF(N165="zákl. přenesená",J165,0)</f>
        <v>0</v>
      </c>
      <c r="BH165" s="207">
        <f>IF(N165="sníž. přenesená",J165,0)</f>
        <v>0</v>
      </c>
      <c r="BI165" s="207">
        <f>IF(N165="nulová",J165,0)</f>
        <v>0</v>
      </c>
      <c r="BJ165" s="13" t="s">
        <v>85</v>
      </c>
      <c r="BK165" s="207">
        <f>ROUND(I165*H165,2)</f>
        <v>0</v>
      </c>
      <c r="BL165" s="13" t="s">
        <v>288</v>
      </c>
      <c r="BM165" s="206" t="s">
        <v>319</v>
      </c>
    </row>
    <row r="166" s="10" customFormat="1">
      <c r="A166" s="10"/>
      <c r="B166" s="208"/>
      <c r="C166" s="209"/>
      <c r="D166" s="210" t="s">
        <v>194</v>
      </c>
      <c r="E166" s="211" t="s">
        <v>1</v>
      </c>
      <c r="F166" s="212" t="s">
        <v>320</v>
      </c>
      <c r="G166" s="209"/>
      <c r="H166" s="213">
        <v>9.2159999999999993</v>
      </c>
      <c r="I166" s="214"/>
      <c r="J166" s="209"/>
      <c r="K166" s="209"/>
      <c r="L166" s="215"/>
      <c r="M166" s="216"/>
      <c r="N166" s="217"/>
      <c r="O166" s="217"/>
      <c r="P166" s="217"/>
      <c r="Q166" s="217"/>
      <c r="R166" s="217"/>
      <c r="S166" s="217"/>
      <c r="T166" s="218"/>
      <c r="U166" s="10"/>
      <c r="V166" s="10"/>
      <c r="W166" s="10"/>
      <c r="X166" s="10"/>
      <c r="Y166" s="10"/>
      <c r="Z166" s="10"/>
      <c r="AA166" s="10"/>
      <c r="AB166" s="10"/>
      <c r="AC166" s="10"/>
      <c r="AD166" s="10"/>
      <c r="AE166" s="10"/>
      <c r="AT166" s="219" t="s">
        <v>194</v>
      </c>
      <c r="AU166" s="219" t="s">
        <v>78</v>
      </c>
      <c r="AV166" s="10" t="s">
        <v>87</v>
      </c>
      <c r="AW166" s="10" t="s">
        <v>34</v>
      </c>
      <c r="AX166" s="10" t="s">
        <v>85</v>
      </c>
      <c r="AY166" s="219" t="s">
        <v>192</v>
      </c>
    </row>
    <row r="167" s="2" customFormat="1" ht="21.75" customHeight="1">
      <c r="A167" s="34"/>
      <c r="B167" s="35"/>
      <c r="C167" s="224" t="s">
        <v>321</v>
      </c>
      <c r="D167" s="224" t="s">
        <v>301</v>
      </c>
      <c r="E167" s="225" t="s">
        <v>322</v>
      </c>
      <c r="F167" s="226" t="s">
        <v>323</v>
      </c>
      <c r="G167" s="227" t="s">
        <v>287</v>
      </c>
      <c r="H167" s="228">
        <v>9.2159999999999993</v>
      </c>
      <c r="I167" s="229"/>
      <c r="J167" s="230">
        <f>ROUND(I167*H167,2)</f>
        <v>0</v>
      </c>
      <c r="K167" s="226" t="s">
        <v>190</v>
      </c>
      <c r="L167" s="231"/>
      <c r="M167" s="232" t="s">
        <v>1</v>
      </c>
      <c r="N167" s="233" t="s">
        <v>43</v>
      </c>
      <c r="O167" s="87"/>
      <c r="P167" s="204">
        <f>O167*H167</f>
        <v>0</v>
      </c>
      <c r="Q167" s="204">
        <v>1</v>
      </c>
      <c r="R167" s="204">
        <f>Q167*H167</f>
        <v>9.2159999999999993</v>
      </c>
      <c r="S167" s="204">
        <v>0</v>
      </c>
      <c r="T167" s="205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206" t="s">
        <v>288</v>
      </c>
      <c r="AT167" s="206" t="s">
        <v>301</v>
      </c>
      <c r="AU167" s="206" t="s">
        <v>78</v>
      </c>
      <c r="AY167" s="13" t="s">
        <v>192</v>
      </c>
      <c r="BE167" s="207">
        <f>IF(N167="základní",J167,0)</f>
        <v>0</v>
      </c>
      <c r="BF167" s="207">
        <f>IF(N167="snížená",J167,0)</f>
        <v>0</v>
      </c>
      <c r="BG167" s="207">
        <f>IF(N167="zákl. přenesená",J167,0)</f>
        <v>0</v>
      </c>
      <c r="BH167" s="207">
        <f>IF(N167="sníž. přenesená",J167,0)</f>
        <v>0</v>
      </c>
      <c r="BI167" s="207">
        <f>IF(N167="nulová",J167,0)</f>
        <v>0</v>
      </c>
      <c r="BJ167" s="13" t="s">
        <v>85</v>
      </c>
      <c r="BK167" s="207">
        <f>ROUND(I167*H167,2)</f>
        <v>0</v>
      </c>
      <c r="BL167" s="13" t="s">
        <v>288</v>
      </c>
      <c r="BM167" s="206" t="s">
        <v>324</v>
      </c>
    </row>
    <row r="168" s="10" customFormat="1">
      <c r="A168" s="10"/>
      <c r="B168" s="208"/>
      <c r="C168" s="209"/>
      <c r="D168" s="210" t="s">
        <v>194</v>
      </c>
      <c r="E168" s="211" t="s">
        <v>1</v>
      </c>
      <c r="F168" s="212" t="s">
        <v>320</v>
      </c>
      <c r="G168" s="209"/>
      <c r="H168" s="213">
        <v>9.2159999999999993</v>
      </c>
      <c r="I168" s="214"/>
      <c r="J168" s="209"/>
      <c r="K168" s="209"/>
      <c r="L168" s="215"/>
      <c r="M168" s="216"/>
      <c r="N168" s="217"/>
      <c r="O168" s="217"/>
      <c r="P168" s="217"/>
      <c r="Q168" s="217"/>
      <c r="R168" s="217"/>
      <c r="S168" s="217"/>
      <c r="T168" s="218"/>
      <c r="U168" s="10"/>
      <c r="V168" s="10"/>
      <c r="W168" s="10"/>
      <c r="X168" s="10"/>
      <c r="Y168" s="10"/>
      <c r="Z168" s="10"/>
      <c r="AA168" s="10"/>
      <c r="AB168" s="10"/>
      <c r="AC168" s="10"/>
      <c r="AD168" s="10"/>
      <c r="AE168" s="10"/>
      <c r="AT168" s="219" t="s">
        <v>194</v>
      </c>
      <c r="AU168" s="219" t="s">
        <v>78</v>
      </c>
      <c r="AV168" s="10" t="s">
        <v>87</v>
      </c>
      <c r="AW168" s="10" t="s">
        <v>34</v>
      </c>
      <c r="AX168" s="10" t="s">
        <v>85</v>
      </c>
      <c r="AY168" s="219" t="s">
        <v>192</v>
      </c>
    </row>
    <row r="169" s="2" customFormat="1" ht="24.15" customHeight="1">
      <c r="A169" s="34"/>
      <c r="B169" s="35"/>
      <c r="C169" s="224" t="s">
        <v>325</v>
      </c>
      <c r="D169" s="224" t="s">
        <v>301</v>
      </c>
      <c r="E169" s="225" t="s">
        <v>326</v>
      </c>
      <c r="F169" s="226" t="s">
        <v>327</v>
      </c>
      <c r="G169" s="227" t="s">
        <v>287</v>
      </c>
      <c r="H169" s="228">
        <v>9.2159999999999993</v>
      </c>
      <c r="I169" s="229"/>
      <c r="J169" s="230">
        <f>ROUND(I169*H169,2)</f>
        <v>0</v>
      </c>
      <c r="K169" s="226" t="s">
        <v>190</v>
      </c>
      <c r="L169" s="231"/>
      <c r="M169" s="232" t="s">
        <v>1</v>
      </c>
      <c r="N169" s="233" t="s">
        <v>43</v>
      </c>
      <c r="O169" s="87"/>
      <c r="P169" s="204">
        <f>O169*H169</f>
        <v>0</v>
      </c>
      <c r="Q169" s="204">
        <v>1</v>
      </c>
      <c r="R169" s="204">
        <f>Q169*H169</f>
        <v>9.2159999999999993</v>
      </c>
      <c r="S169" s="204">
        <v>0</v>
      </c>
      <c r="T169" s="205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206" t="s">
        <v>288</v>
      </c>
      <c r="AT169" s="206" t="s">
        <v>301</v>
      </c>
      <c r="AU169" s="206" t="s">
        <v>78</v>
      </c>
      <c r="AY169" s="13" t="s">
        <v>192</v>
      </c>
      <c r="BE169" s="207">
        <f>IF(N169="základní",J169,0)</f>
        <v>0</v>
      </c>
      <c r="BF169" s="207">
        <f>IF(N169="snížená",J169,0)</f>
        <v>0</v>
      </c>
      <c r="BG169" s="207">
        <f>IF(N169="zákl. přenesená",J169,0)</f>
        <v>0</v>
      </c>
      <c r="BH169" s="207">
        <f>IF(N169="sníž. přenesená",J169,0)</f>
        <v>0</v>
      </c>
      <c r="BI169" s="207">
        <f>IF(N169="nulová",J169,0)</f>
        <v>0</v>
      </c>
      <c r="BJ169" s="13" t="s">
        <v>85</v>
      </c>
      <c r="BK169" s="207">
        <f>ROUND(I169*H169,2)</f>
        <v>0</v>
      </c>
      <c r="BL169" s="13" t="s">
        <v>288</v>
      </c>
      <c r="BM169" s="206" t="s">
        <v>328</v>
      </c>
    </row>
    <row r="170" s="10" customFormat="1">
      <c r="A170" s="10"/>
      <c r="B170" s="208"/>
      <c r="C170" s="209"/>
      <c r="D170" s="210" t="s">
        <v>194</v>
      </c>
      <c r="E170" s="211" t="s">
        <v>1</v>
      </c>
      <c r="F170" s="212" t="s">
        <v>320</v>
      </c>
      <c r="G170" s="209"/>
      <c r="H170" s="213">
        <v>9.2159999999999993</v>
      </c>
      <c r="I170" s="214"/>
      <c r="J170" s="209"/>
      <c r="K170" s="209"/>
      <c r="L170" s="215"/>
      <c r="M170" s="216"/>
      <c r="N170" s="217"/>
      <c r="O170" s="217"/>
      <c r="P170" s="217"/>
      <c r="Q170" s="217"/>
      <c r="R170" s="217"/>
      <c r="S170" s="217"/>
      <c r="T170" s="218"/>
      <c r="U170" s="10"/>
      <c r="V170" s="10"/>
      <c r="W170" s="10"/>
      <c r="X170" s="10"/>
      <c r="Y170" s="10"/>
      <c r="Z170" s="10"/>
      <c r="AA170" s="10"/>
      <c r="AB170" s="10"/>
      <c r="AC170" s="10"/>
      <c r="AD170" s="10"/>
      <c r="AE170" s="10"/>
      <c r="AT170" s="219" t="s">
        <v>194</v>
      </c>
      <c r="AU170" s="219" t="s">
        <v>78</v>
      </c>
      <c r="AV170" s="10" t="s">
        <v>87</v>
      </c>
      <c r="AW170" s="10" t="s">
        <v>34</v>
      </c>
      <c r="AX170" s="10" t="s">
        <v>85</v>
      </c>
      <c r="AY170" s="219" t="s">
        <v>192</v>
      </c>
    </row>
    <row r="171" s="2" customFormat="1" ht="16.5" customHeight="1">
      <c r="A171" s="34"/>
      <c r="B171" s="35"/>
      <c r="C171" s="224" t="s">
        <v>329</v>
      </c>
      <c r="D171" s="224" t="s">
        <v>301</v>
      </c>
      <c r="E171" s="225" t="s">
        <v>330</v>
      </c>
      <c r="F171" s="226" t="s">
        <v>331</v>
      </c>
      <c r="G171" s="227" t="s">
        <v>189</v>
      </c>
      <c r="H171" s="228">
        <v>40</v>
      </c>
      <c r="I171" s="229"/>
      <c r="J171" s="230">
        <f>ROUND(I171*H171,2)</f>
        <v>0</v>
      </c>
      <c r="K171" s="226" t="s">
        <v>190</v>
      </c>
      <c r="L171" s="231"/>
      <c r="M171" s="232" t="s">
        <v>1</v>
      </c>
      <c r="N171" s="233" t="s">
        <v>43</v>
      </c>
      <c r="O171" s="87"/>
      <c r="P171" s="204">
        <f>O171*H171</f>
        <v>0</v>
      </c>
      <c r="Q171" s="204">
        <v>0</v>
      </c>
      <c r="R171" s="204">
        <f>Q171*H171</f>
        <v>0</v>
      </c>
      <c r="S171" s="204">
        <v>0</v>
      </c>
      <c r="T171" s="205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206" t="s">
        <v>288</v>
      </c>
      <c r="AT171" s="206" t="s">
        <v>301</v>
      </c>
      <c r="AU171" s="206" t="s">
        <v>78</v>
      </c>
      <c r="AY171" s="13" t="s">
        <v>192</v>
      </c>
      <c r="BE171" s="207">
        <f>IF(N171="základní",J171,0)</f>
        <v>0</v>
      </c>
      <c r="BF171" s="207">
        <f>IF(N171="snížená",J171,0)</f>
        <v>0</v>
      </c>
      <c r="BG171" s="207">
        <f>IF(N171="zákl. přenesená",J171,0)</f>
        <v>0</v>
      </c>
      <c r="BH171" s="207">
        <f>IF(N171="sníž. přenesená",J171,0)</f>
        <v>0</v>
      </c>
      <c r="BI171" s="207">
        <f>IF(N171="nulová",J171,0)</f>
        <v>0</v>
      </c>
      <c r="BJ171" s="13" t="s">
        <v>85</v>
      </c>
      <c r="BK171" s="207">
        <f>ROUND(I171*H171,2)</f>
        <v>0</v>
      </c>
      <c r="BL171" s="13" t="s">
        <v>288</v>
      </c>
      <c r="BM171" s="206" t="s">
        <v>332</v>
      </c>
    </row>
    <row r="172" s="2" customFormat="1" ht="21.75" customHeight="1">
      <c r="A172" s="34"/>
      <c r="B172" s="35"/>
      <c r="C172" s="224" t="s">
        <v>333</v>
      </c>
      <c r="D172" s="224" t="s">
        <v>301</v>
      </c>
      <c r="E172" s="225" t="s">
        <v>334</v>
      </c>
      <c r="F172" s="226" t="s">
        <v>335</v>
      </c>
      <c r="G172" s="227" t="s">
        <v>218</v>
      </c>
      <c r="H172" s="228">
        <v>72</v>
      </c>
      <c r="I172" s="229"/>
      <c r="J172" s="230">
        <f>ROUND(I172*H172,2)</f>
        <v>0</v>
      </c>
      <c r="K172" s="226" t="s">
        <v>190</v>
      </c>
      <c r="L172" s="231"/>
      <c r="M172" s="232" t="s">
        <v>1</v>
      </c>
      <c r="N172" s="233" t="s">
        <v>43</v>
      </c>
      <c r="O172" s="87"/>
      <c r="P172" s="204">
        <f>O172*H172</f>
        <v>0</v>
      </c>
      <c r="Q172" s="204">
        <v>0.00018000000000000001</v>
      </c>
      <c r="R172" s="204">
        <f>Q172*H172</f>
        <v>0.012960000000000001</v>
      </c>
      <c r="S172" s="204">
        <v>0</v>
      </c>
      <c r="T172" s="205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206" t="s">
        <v>288</v>
      </c>
      <c r="AT172" s="206" t="s">
        <v>301</v>
      </c>
      <c r="AU172" s="206" t="s">
        <v>78</v>
      </c>
      <c r="AY172" s="13" t="s">
        <v>192</v>
      </c>
      <c r="BE172" s="207">
        <f>IF(N172="základní",J172,0)</f>
        <v>0</v>
      </c>
      <c r="BF172" s="207">
        <f>IF(N172="snížená",J172,0)</f>
        <v>0</v>
      </c>
      <c r="BG172" s="207">
        <f>IF(N172="zákl. přenesená",J172,0)</f>
        <v>0</v>
      </c>
      <c r="BH172" s="207">
        <f>IF(N172="sníž. přenesená",J172,0)</f>
        <v>0</v>
      </c>
      <c r="BI172" s="207">
        <f>IF(N172="nulová",J172,0)</f>
        <v>0</v>
      </c>
      <c r="BJ172" s="13" t="s">
        <v>85</v>
      </c>
      <c r="BK172" s="207">
        <f>ROUND(I172*H172,2)</f>
        <v>0</v>
      </c>
      <c r="BL172" s="13" t="s">
        <v>288</v>
      </c>
      <c r="BM172" s="206" t="s">
        <v>336</v>
      </c>
    </row>
    <row r="173" s="10" customFormat="1">
      <c r="A173" s="10"/>
      <c r="B173" s="208"/>
      <c r="C173" s="209"/>
      <c r="D173" s="210" t="s">
        <v>194</v>
      </c>
      <c r="E173" s="211" t="s">
        <v>1</v>
      </c>
      <c r="F173" s="212" t="s">
        <v>337</v>
      </c>
      <c r="G173" s="209"/>
      <c r="H173" s="213">
        <v>72</v>
      </c>
      <c r="I173" s="214"/>
      <c r="J173" s="209"/>
      <c r="K173" s="209"/>
      <c r="L173" s="215"/>
      <c r="M173" s="216"/>
      <c r="N173" s="217"/>
      <c r="O173" s="217"/>
      <c r="P173" s="217"/>
      <c r="Q173" s="217"/>
      <c r="R173" s="217"/>
      <c r="S173" s="217"/>
      <c r="T173" s="218"/>
      <c r="U173" s="10"/>
      <c r="V173" s="10"/>
      <c r="W173" s="10"/>
      <c r="X173" s="10"/>
      <c r="Y173" s="10"/>
      <c r="Z173" s="10"/>
      <c r="AA173" s="10"/>
      <c r="AB173" s="10"/>
      <c r="AC173" s="10"/>
      <c r="AD173" s="10"/>
      <c r="AE173" s="10"/>
      <c r="AT173" s="219" t="s">
        <v>194</v>
      </c>
      <c r="AU173" s="219" t="s">
        <v>78</v>
      </c>
      <c r="AV173" s="10" t="s">
        <v>87</v>
      </c>
      <c r="AW173" s="10" t="s">
        <v>34</v>
      </c>
      <c r="AX173" s="10" t="s">
        <v>85</v>
      </c>
      <c r="AY173" s="219" t="s">
        <v>192</v>
      </c>
    </row>
    <row r="174" s="2" customFormat="1" ht="16.5" customHeight="1">
      <c r="A174" s="34"/>
      <c r="B174" s="35"/>
      <c r="C174" s="224" t="s">
        <v>338</v>
      </c>
      <c r="D174" s="224" t="s">
        <v>301</v>
      </c>
      <c r="E174" s="225" t="s">
        <v>339</v>
      </c>
      <c r="F174" s="226" t="s">
        <v>340</v>
      </c>
      <c r="G174" s="227" t="s">
        <v>218</v>
      </c>
      <c r="H174" s="228">
        <v>8</v>
      </c>
      <c r="I174" s="229"/>
      <c r="J174" s="230">
        <f>ROUND(I174*H174,2)</f>
        <v>0</v>
      </c>
      <c r="K174" s="226" t="s">
        <v>190</v>
      </c>
      <c r="L174" s="231"/>
      <c r="M174" s="232" t="s">
        <v>1</v>
      </c>
      <c r="N174" s="233" t="s">
        <v>43</v>
      </c>
      <c r="O174" s="87"/>
      <c r="P174" s="204">
        <f>O174*H174</f>
        <v>0</v>
      </c>
      <c r="Q174" s="204">
        <v>0.058999999999999997</v>
      </c>
      <c r="R174" s="204">
        <f>Q174*H174</f>
        <v>0.47199999999999998</v>
      </c>
      <c r="S174" s="204">
        <v>0</v>
      </c>
      <c r="T174" s="205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206" t="s">
        <v>288</v>
      </c>
      <c r="AT174" s="206" t="s">
        <v>301</v>
      </c>
      <c r="AU174" s="206" t="s">
        <v>78</v>
      </c>
      <c r="AY174" s="13" t="s">
        <v>192</v>
      </c>
      <c r="BE174" s="207">
        <f>IF(N174="základní",J174,0)</f>
        <v>0</v>
      </c>
      <c r="BF174" s="207">
        <f>IF(N174="snížená",J174,0)</f>
        <v>0</v>
      </c>
      <c r="BG174" s="207">
        <f>IF(N174="zákl. přenesená",J174,0)</f>
        <v>0</v>
      </c>
      <c r="BH174" s="207">
        <f>IF(N174="sníž. přenesená",J174,0)</f>
        <v>0</v>
      </c>
      <c r="BI174" s="207">
        <f>IF(N174="nulová",J174,0)</f>
        <v>0</v>
      </c>
      <c r="BJ174" s="13" t="s">
        <v>85</v>
      </c>
      <c r="BK174" s="207">
        <f>ROUND(I174*H174,2)</f>
        <v>0</v>
      </c>
      <c r="BL174" s="13" t="s">
        <v>288</v>
      </c>
      <c r="BM174" s="206" t="s">
        <v>341</v>
      </c>
    </row>
    <row r="175" s="2" customFormat="1" ht="24.15" customHeight="1">
      <c r="A175" s="34"/>
      <c r="B175" s="35"/>
      <c r="C175" s="224" t="s">
        <v>342</v>
      </c>
      <c r="D175" s="224" t="s">
        <v>301</v>
      </c>
      <c r="E175" s="225" t="s">
        <v>343</v>
      </c>
      <c r="F175" s="226" t="s">
        <v>344</v>
      </c>
      <c r="G175" s="227" t="s">
        <v>218</v>
      </c>
      <c r="H175" s="228">
        <v>16</v>
      </c>
      <c r="I175" s="229"/>
      <c r="J175" s="230">
        <f>ROUND(I175*H175,2)</f>
        <v>0</v>
      </c>
      <c r="K175" s="226" t="s">
        <v>190</v>
      </c>
      <c r="L175" s="231"/>
      <c r="M175" s="232" t="s">
        <v>1</v>
      </c>
      <c r="N175" s="233" t="s">
        <v>43</v>
      </c>
      <c r="O175" s="87"/>
      <c r="P175" s="204">
        <f>O175*H175</f>
        <v>0</v>
      </c>
      <c r="Q175" s="204">
        <v>0.155</v>
      </c>
      <c r="R175" s="204">
        <f>Q175*H175</f>
        <v>2.48</v>
      </c>
      <c r="S175" s="204">
        <v>0</v>
      </c>
      <c r="T175" s="205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206" t="s">
        <v>288</v>
      </c>
      <c r="AT175" s="206" t="s">
        <v>301</v>
      </c>
      <c r="AU175" s="206" t="s">
        <v>78</v>
      </c>
      <c r="AY175" s="13" t="s">
        <v>192</v>
      </c>
      <c r="BE175" s="207">
        <f>IF(N175="základní",J175,0)</f>
        <v>0</v>
      </c>
      <c r="BF175" s="207">
        <f>IF(N175="snížená",J175,0)</f>
        <v>0</v>
      </c>
      <c r="BG175" s="207">
        <f>IF(N175="zákl. přenesená",J175,0)</f>
        <v>0</v>
      </c>
      <c r="BH175" s="207">
        <f>IF(N175="sníž. přenesená",J175,0)</f>
        <v>0</v>
      </c>
      <c r="BI175" s="207">
        <f>IF(N175="nulová",J175,0)</f>
        <v>0</v>
      </c>
      <c r="BJ175" s="13" t="s">
        <v>85</v>
      </c>
      <c r="BK175" s="207">
        <f>ROUND(I175*H175,2)</f>
        <v>0</v>
      </c>
      <c r="BL175" s="13" t="s">
        <v>288</v>
      </c>
      <c r="BM175" s="206" t="s">
        <v>345</v>
      </c>
    </row>
    <row r="176" s="2" customFormat="1" ht="24.15" customHeight="1">
      <c r="A176" s="34"/>
      <c r="B176" s="35"/>
      <c r="C176" s="224" t="s">
        <v>346</v>
      </c>
      <c r="D176" s="224" t="s">
        <v>301</v>
      </c>
      <c r="E176" s="225" t="s">
        <v>347</v>
      </c>
      <c r="F176" s="226" t="s">
        <v>348</v>
      </c>
      <c r="G176" s="227" t="s">
        <v>218</v>
      </c>
      <c r="H176" s="228">
        <v>32</v>
      </c>
      <c r="I176" s="229"/>
      <c r="J176" s="230">
        <f>ROUND(I176*H176,2)</f>
        <v>0</v>
      </c>
      <c r="K176" s="226" t="s">
        <v>190</v>
      </c>
      <c r="L176" s="231"/>
      <c r="M176" s="232" t="s">
        <v>1</v>
      </c>
      <c r="N176" s="233" t="s">
        <v>43</v>
      </c>
      <c r="O176" s="87"/>
      <c r="P176" s="204">
        <f>O176*H176</f>
        <v>0</v>
      </c>
      <c r="Q176" s="204">
        <v>0.0043</v>
      </c>
      <c r="R176" s="204">
        <f>Q176*H176</f>
        <v>0.1376</v>
      </c>
      <c r="S176" s="204">
        <v>0</v>
      </c>
      <c r="T176" s="205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206" t="s">
        <v>288</v>
      </c>
      <c r="AT176" s="206" t="s">
        <v>301</v>
      </c>
      <c r="AU176" s="206" t="s">
        <v>78</v>
      </c>
      <c r="AY176" s="13" t="s">
        <v>192</v>
      </c>
      <c r="BE176" s="207">
        <f>IF(N176="základní",J176,0)</f>
        <v>0</v>
      </c>
      <c r="BF176" s="207">
        <f>IF(N176="snížená",J176,0)</f>
        <v>0</v>
      </c>
      <c r="BG176" s="207">
        <f>IF(N176="zákl. přenesená",J176,0)</f>
        <v>0</v>
      </c>
      <c r="BH176" s="207">
        <f>IF(N176="sníž. přenesená",J176,0)</f>
        <v>0</v>
      </c>
      <c r="BI176" s="207">
        <f>IF(N176="nulová",J176,0)</f>
        <v>0</v>
      </c>
      <c r="BJ176" s="13" t="s">
        <v>85</v>
      </c>
      <c r="BK176" s="207">
        <f>ROUND(I176*H176,2)</f>
        <v>0</v>
      </c>
      <c r="BL176" s="13" t="s">
        <v>288</v>
      </c>
      <c r="BM176" s="206" t="s">
        <v>349</v>
      </c>
    </row>
    <row r="177" s="2" customFormat="1" ht="21.75" customHeight="1">
      <c r="A177" s="34"/>
      <c r="B177" s="35"/>
      <c r="C177" s="224" t="s">
        <v>350</v>
      </c>
      <c r="D177" s="224" t="s">
        <v>301</v>
      </c>
      <c r="E177" s="225" t="s">
        <v>351</v>
      </c>
      <c r="F177" s="226" t="s">
        <v>352</v>
      </c>
      <c r="G177" s="227" t="s">
        <v>218</v>
      </c>
      <c r="H177" s="228">
        <v>1</v>
      </c>
      <c r="I177" s="229"/>
      <c r="J177" s="230">
        <f>ROUND(I177*H177,2)</f>
        <v>0</v>
      </c>
      <c r="K177" s="226" t="s">
        <v>190</v>
      </c>
      <c r="L177" s="231"/>
      <c r="M177" s="232" t="s">
        <v>1</v>
      </c>
      <c r="N177" s="233" t="s">
        <v>43</v>
      </c>
      <c r="O177" s="87"/>
      <c r="P177" s="204">
        <f>O177*H177</f>
        <v>0</v>
      </c>
      <c r="Q177" s="204">
        <v>3.70425</v>
      </c>
      <c r="R177" s="204">
        <f>Q177*H177</f>
        <v>3.70425</v>
      </c>
      <c r="S177" s="204">
        <v>0</v>
      </c>
      <c r="T177" s="205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206" t="s">
        <v>288</v>
      </c>
      <c r="AT177" s="206" t="s">
        <v>301</v>
      </c>
      <c r="AU177" s="206" t="s">
        <v>78</v>
      </c>
      <c r="AY177" s="13" t="s">
        <v>192</v>
      </c>
      <c r="BE177" s="207">
        <f>IF(N177="základní",J177,0)</f>
        <v>0</v>
      </c>
      <c r="BF177" s="207">
        <f>IF(N177="snížená",J177,0)</f>
        <v>0</v>
      </c>
      <c r="BG177" s="207">
        <f>IF(N177="zákl. přenesená",J177,0)</f>
        <v>0</v>
      </c>
      <c r="BH177" s="207">
        <f>IF(N177="sníž. přenesená",J177,0)</f>
        <v>0</v>
      </c>
      <c r="BI177" s="207">
        <f>IF(N177="nulová",J177,0)</f>
        <v>0</v>
      </c>
      <c r="BJ177" s="13" t="s">
        <v>85</v>
      </c>
      <c r="BK177" s="207">
        <f>ROUND(I177*H177,2)</f>
        <v>0</v>
      </c>
      <c r="BL177" s="13" t="s">
        <v>288</v>
      </c>
      <c r="BM177" s="206" t="s">
        <v>353</v>
      </c>
    </row>
    <row r="178" s="2" customFormat="1" ht="21.75" customHeight="1">
      <c r="A178" s="34"/>
      <c r="B178" s="35"/>
      <c r="C178" s="224" t="s">
        <v>354</v>
      </c>
      <c r="D178" s="224" t="s">
        <v>301</v>
      </c>
      <c r="E178" s="225" t="s">
        <v>355</v>
      </c>
      <c r="F178" s="226" t="s">
        <v>356</v>
      </c>
      <c r="G178" s="227" t="s">
        <v>204</v>
      </c>
      <c r="H178" s="228">
        <v>1.0880000000000001</v>
      </c>
      <c r="I178" s="229"/>
      <c r="J178" s="230">
        <f>ROUND(I178*H178,2)</f>
        <v>0</v>
      </c>
      <c r="K178" s="226" t="s">
        <v>190</v>
      </c>
      <c r="L178" s="231"/>
      <c r="M178" s="232" t="s">
        <v>1</v>
      </c>
      <c r="N178" s="233" t="s">
        <v>43</v>
      </c>
      <c r="O178" s="87"/>
      <c r="P178" s="204">
        <f>O178*H178</f>
        <v>0</v>
      </c>
      <c r="Q178" s="204">
        <v>2.4289999999999998</v>
      </c>
      <c r="R178" s="204">
        <f>Q178*H178</f>
        <v>2.6427520000000002</v>
      </c>
      <c r="S178" s="204">
        <v>0</v>
      </c>
      <c r="T178" s="205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206" t="s">
        <v>224</v>
      </c>
      <c r="AT178" s="206" t="s">
        <v>301</v>
      </c>
      <c r="AU178" s="206" t="s">
        <v>78</v>
      </c>
      <c r="AY178" s="13" t="s">
        <v>192</v>
      </c>
      <c r="BE178" s="207">
        <f>IF(N178="základní",J178,0)</f>
        <v>0</v>
      </c>
      <c r="BF178" s="207">
        <f>IF(N178="snížená",J178,0)</f>
        <v>0</v>
      </c>
      <c r="BG178" s="207">
        <f>IF(N178="zákl. přenesená",J178,0)</f>
        <v>0</v>
      </c>
      <c r="BH178" s="207">
        <f>IF(N178="sníž. přenesená",J178,0)</f>
        <v>0</v>
      </c>
      <c r="BI178" s="207">
        <f>IF(N178="nulová",J178,0)</f>
        <v>0</v>
      </c>
      <c r="BJ178" s="13" t="s">
        <v>85</v>
      </c>
      <c r="BK178" s="207">
        <f>ROUND(I178*H178,2)</f>
        <v>0</v>
      </c>
      <c r="BL178" s="13" t="s">
        <v>191</v>
      </c>
      <c r="BM178" s="206" t="s">
        <v>357</v>
      </c>
    </row>
    <row r="179" s="10" customFormat="1">
      <c r="A179" s="10"/>
      <c r="B179" s="208"/>
      <c r="C179" s="209"/>
      <c r="D179" s="210" t="s">
        <v>194</v>
      </c>
      <c r="E179" s="211" t="s">
        <v>1</v>
      </c>
      <c r="F179" s="212" t="s">
        <v>358</v>
      </c>
      <c r="G179" s="209"/>
      <c r="H179" s="213">
        <v>1.0880000000000001</v>
      </c>
      <c r="I179" s="214"/>
      <c r="J179" s="209"/>
      <c r="K179" s="209"/>
      <c r="L179" s="215"/>
      <c r="M179" s="234"/>
      <c r="N179" s="235"/>
      <c r="O179" s="235"/>
      <c r="P179" s="235"/>
      <c r="Q179" s="235"/>
      <c r="R179" s="235"/>
      <c r="S179" s="235"/>
      <c r="T179" s="236"/>
      <c r="U179" s="10"/>
      <c r="V179" s="10"/>
      <c r="W179" s="10"/>
      <c r="X179" s="10"/>
      <c r="Y179" s="10"/>
      <c r="Z179" s="10"/>
      <c r="AA179" s="10"/>
      <c r="AB179" s="10"/>
      <c r="AC179" s="10"/>
      <c r="AD179" s="10"/>
      <c r="AE179" s="10"/>
      <c r="AT179" s="219" t="s">
        <v>194</v>
      </c>
      <c r="AU179" s="219" t="s">
        <v>78</v>
      </c>
      <c r="AV179" s="10" t="s">
        <v>87</v>
      </c>
      <c r="AW179" s="10" t="s">
        <v>34</v>
      </c>
      <c r="AX179" s="10" t="s">
        <v>85</v>
      </c>
      <c r="AY179" s="219" t="s">
        <v>192</v>
      </c>
    </row>
    <row r="180" s="2" customFormat="1" ht="6.96" customHeight="1">
      <c r="A180" s="34"/>
      <c r="B180" s="62"/>
      <c r="C180" s="63"/>
      <c r="D180" s="63"/>
      <c r="E180" s="63"/>
      <c r="F180" s="63"/>
      <c r="G180" s="63"/>
      <c r="H180" s="63"/>
      <c r="I180" s="63"/>
      <c r="J180" s="63"/>
      <c r="K180" s="63"/>
      <c r="L180" s="40"/>
      <c r="M180" s="34"/>
      <c r="O180" s="34"/>
      <c r="P180" s="34"/>
      <c r="Q180" s="34"/>
      <c r="R180" s="34"/>
      <c r="S180" s="34"/>
      <c r="T180" s="34"/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</row>
  </sheetData>
  <sheetProtection sheet="1" autoFilter="0" formatColumns="0" formatRows="0" objects="1" scenarios="1" spinCount="100000" saltValue="C0u8/urm/4N9w0pJfUnDp8rI8AijswzzMkybexASdLX+Vu77aHMqHW3WR8LkgQpW6nbJeYMHZndl+2KFtQXsUQ==" hashValue="9EK8uyA0tDBYe/vJsls9Cgnt1rTM54K9ie+3LCfNm0TgZwB7UvZK5/XKuKSdoZH+zML5pi2ryiz3v7HcGGTN+g==" algorithmName="SHA-512" password="CC35"/>
  <autoFilter ref="C119:K179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8:H108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148</v>
      </c>
    </row>
    <row r="3" s="1" customFormat="1" ht="6.96" customHeight="1">
      <c r="B3" s="142"/>
      <c r="C3" s="143"/>
      <c r="D3" s="143"/>
      <c r="E3" s="143"/>
      <c r="F3" s="143"/>
      <c r="G3" s="143"/>
      <c r="H3" s="143"/>
      <c r="I3" s="143"/>
      <c r="J3" s="143"/>
      <c r="K3" s="143"/>
      <c r="L3" s="16"/>
      <c r="AT3" s="13" t="s">
        <v>87</v>
      </c>
    </row>
    <row r="4" s="1" customFormat="1" ht="24.96" customHeight="1">
      <c r="B4" s="16"/>
      <c r="D4" s="144" t="s">
        <v>163</v>
      </c>
      <c r="L4" s="16"/>
      <c r="M4" s="145" t="s">
        <v>10</v>
      </c>
      <c r="AT4" s="13" t="s">
        <v>4</v>
      </c>
    </row>
    <row r="5" s="1" customFormat="1" ht="6.96" customHeight="1">
      <c r="B5" s="16"/>
      <c r="L5" s="16"/>
    </row>
    <row r="6" s="1" customFormat="1" ht="12" customHeight="1">
      <c r="B6" s="16"/>
      <c r="D6" s="146" t="s">
        <v>16</v>
      </c>
      <c r="L6" s="16"/>
    </row>
    <row r="7" s="1" customFormat="1" ht="16.5" customHeight="1">
      <c r="B7" s="16"/>
      <c r="E7" s="147" t="str">
        <f>'Rekapitulace stavby'!K6</f>
        <v>Oprava přejezdů v obvodu ST Karlovy Vary 2023-24</v>
      </c>
      <c r="F7" s="146"/>
      <c r="G7" s="146"/>
      <c r="H7" s="146"/>
      <c r="L7" s="16"/>
    </row>
    <row r="8" s="1" customFormat="1" ht="12" customHeight="1">
      <c r="B8" s="16"/>
      <c r="D8" s="146" t="s">
        <v>164</v>
      </c>
      <c r="L8" s="16"/>
    </row>
    <row r="9" s="2" customFormat="1" ht="16.5" customHeight="1">
      <c r="A9" s="34"/>
      <c r="B9" s="40"/>
      <c r="C9" s="34"/>
      <c r="D9" s="34"/>
      <c r="E9" s="147" t="s">
        <v>943</v>
      </c>
      <c r="F9" s="34"/>
      <c r="G9" s="34"/>
      <c r="H9" s="34"/>
      <c r="I9" s="34"/>
      <c r="J9" s="34"/>
      <c r="K9" s="34"/>
      <c r="L9" s="5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 ht="12" customHeight="1">
      <c r="A10" s="34"/>
      <c r="B10" s="40"/>
      <c r="C10" s="34"/>
      <c r="D10" s="146" t="s">
        <v>166</v>
      </c>
      <c r="E10" s="34"/>
      <c r="F10" s="34"/>
      <c r="G10" s="34"/>
      <c r="H10" s="34"/>
      <c r="I10" s="34"/>
      <c r="J10" s="34"/>
      <c r="K10" s="34"/>
      <c r="L10" s="5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6.5" customHeight="1">
      <c r="A11" s="34"/>
      <c r="B11" s="40"/>
      <c r="C11" s="34"/>
      <c r="D11" s="34"/>
      <c r="E11" s="148" t="s">
        <v>944</v>
      </c>
      <c r="F11" s="34"/>
      <c r="G11" s="34"/>
      <c r="H11" s="34"/>
      <c r="I11" s="34"/>
      <c r="J11" s="34"/>
      <c r="K11" s="34"/>
      <c r="L11" s="5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>
      <c r="A12" s="34"/>
      <c r="B12" s="40"/>
      <c r="C12" s="34"/>
      <c r="D12" s="34"/>
      <c r="E12" s="34"/>
      <c r="F12" s="34"/>
      <c r="G12" s="34"/>
      <c r="H12" s="34"/>
      <c r="I12" s="34"/>
      <c r="J12" s="34"/>
      <c r="K12" s="34"/>
      <c r="L12" s="5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2" customHeight="1">
      <c r="A13" s="34"/>
      <c r="B13" s="40"/>
      <c r="C13" s="34"/>
      <c r="D13" s="146" t="s">
        <v>18</v>
      </c>
      <c r="E13" s="34"/>
      <c r="F13" s="137" t="s">
        <v>1</v>
      </c>
      <c r="G13" s="34"/>
      <c r="H13" s="34"/>
      <c r="I13" s="146" t="s">
        <v>19</v>
      </c>
      <c r="J13" s="137" t="s">
        <v>1</v>
      </c>
      <c r="K13" s="34"/>
      <c r="L13" s="5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40"/>
      <c r="C14" s="34"/>
      <c r="D14" s="146" t="s">
        <v>20</v>
      </c>
      <c r="E14" s="34"/>
      <c r="F14" s="137" t="s">
        <v>21</v>
      </c>
      <c r="G14" s="34"/>
      <c r="H14" s="34"/>
      <c r="I14" s="146" t="s">
        <v>22</v>
      </c>
      <c r="J14" s="149" t="str">
        <f>'Rekapitulace stavby'!AN8</f>
        <v>1. 2. 2023</v>
      </c>
      <c r="K14" s="34"/>
      <c r="L14" s="5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0.8" customHeight="1">
      <c r="A15" s="34"/>
      <c r="B15" s="40"/>
      <c r="C15" s="34"/>
      <c r="D15" s="34"/>
      <c r="E15" s="34"/>
      <c r="F15" s="34"/>
      <c r="G15" s="34"/>
      <c r="H15" s="34"/>
      <c r="I15" s="34"/>
      <c r="J15" s="34"/>
      <c r="K15" s="34"/>
      <c r="L15" s="5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12" customHeight="1">
      <c r="A16" s="34"/>
      <c r="B16" s="40"/>
      <c r="C16" s="34"/>
      <c r="D16" s="146" t="s">
        <v>24</v>
      </c>
      <c r="E16" s="34"/>
      <c r="F16" s="34"/>
      <c r="G16" s="34"/>
      <c r="H16" s="34"/>
      <c r="I16" s="146" t="s">
        <v>25</v>
      </c>
      <c r="J16" s="137" t="s">
        <v>26</v>
      </c>
      <c r="K16" s="34"/>
      <c r="L16" s="5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8" customHeight="1">
      <c r="A17" s="34"/>
      <c r="B17" s="40"/>
      <c r="C17" s="34"/>
      <c r="D17" s="34"/>
      <c r="E17" s="137" t="s">
        <v>27</v>
      </c>
      <c r="F17" s="34"/>
      <c r="G17" s="34"/>
      <c r="H17" s="34"/>
      <c r="I17" s="146" t="s">
        <v>28</v>
      </c>
      <c r="J17" s="137" t="s">
        <v>29</v>
      </c>
      <c r="K17" s="34"/>
      <c r="L17" s="5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6.96" customHeight="1">
      <c r="A18" s="34"/>
      <c r="B18" s="40"/>
      <c r="C18" s="34"/>
      <c r="D18" s="34"/>
      <c r="E18" s="34"/>
      <c r="F18" s="34"/>
      <c r="G18" s="34"/>
      <c r="H18" s="34"/>
      <c r="I18" s="34"/>
      <c r="J18" s="34"/>
      <c r="K18" s="34"/>
      <c r="L18" s="5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12" customHeight="1">
      <c r="A19" s="34"/>
      <c r="B19" s="40"/>
      <c r="C19" s="34"/>
      <c r="D19" s="146" t="s">
        <v>30</v>
      </c>
      <c r="E19" s="34"/>
      <c r="F19" s="34"/>
      <c r="G19" s="34"/>
      <c r="H19" s="34"/>
      <c r="I19" s="146" t="s">
        <v>25</v>
      </c>
      <c r="J19" s="29" t="str">
        <f>'Rekapitulace stavby'!AN13</f>
        <v>Vyplň údaj</v>
      </c>
      <c r="K19" s="34"/>
      <c r="L19" s="5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8" customHeight="1">
      <c r="A20" s="34"/>
      <c r="B20" s="40"/>
      <c r="C20" s="34"/>
      <c r="D20" s="34"/>
      <c r="E20" s="29" t="str">
        <f>'Rekapitulace stavby'!E14</f>
        <v>Vyplň údaj</v>
      </c>
      <c r="F20" s="137"/>
      <c r="G20" s="137"/>
      <c r="H20" s="137"/>
      <c r="I20" s="146" t="s">
        <v>28</v>
      </c>
      <c r="J20" s="29" t="str">
        <f>'Rekapitulace stavby'!AN14</f>
        <v>Vyplň údaj</v>
      </c>
      <c r="K20" s="34"/>
      <c r="L20" s="5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6.96" customHeight="1">
      <c r="A21" s="34"/>
      <c r="B21" s="40"/>
      <c r="C21" s="34"/>
      <c r="D21" s="34"/>
      <c r="E21" s="34"/>
      <c r="F21" s="34"/>
      <c r="G21" s="34"/>
      <c r="H21" s="34"/>
      <c r="I21" s="34"/>
      <c r="J21" s="34"/>
      <c r="K21" s="34"/>
      <c r="L21" s="5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12" customHeight="1">
      <c r="A22" s="34"/>
      <c r="B22" s="40"/>
      <c r="C22" s="34"/>
      <c r="D22" s="146" t="s">
        <v>32</v>
      </c>
      <c r="E22" s="34"/>
      <c r="F22" s="34"/>
      <c r="G22" s="34"/>
      <c r="H22" s="34"/>
      <c r="I22" s="146" t="s">
        <v>25</v>
      </c>
      <c r="J22" s="137" t="str">
        <f>IF('Rekapitulace stavby'!AN16="","",'Rekapitulace stavby'!AN16)</f>
        <v/>
      </c>
      <c r="K22" s="34"/>
      <c r="L22" s="5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8" customHeight="1">
      <c r="A23" s="34"/>
      <c r="B23" s="40"/>
      <c r="C23" s="34"/>
      <c r="D23" s="34"/>
      <c r="E23" s="137" t="str">
        <f>IF('Rekapitulace stavby'!E17="","",'Rekapitulace stavby'!E17)</f>
        <v xml:space="preserve"> </v>
      </c>
      <c r="F23" s="34"/>
      <c r="G23" s="34"/>
      <c r="H23" s="34"/>
      <c r="I23" s="146" t="s">
        <v>28</v>
      </c>
      <c r="J23" s="137" t="str">
        <f>IF('Rekapitulace stavby'!AN17="","",'Rekapitulace stavby'!AN17)</f>
        <v/>
      </c>
      <c r="K23" s="34"/>
      <c r="L23" s="5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6.96" customHeight="1">
      <c r="A24" s="34"/>
      <c r="B24" s="40"/>
      <c r="C24" s="34"/>
      <c r="D24" s="34"/>
      <c r="E24" s="34"/>
      <c r="F24" s="34"/>
      <c r="G24" s="34"/>
      <c r="H24" s="34"/>
      <c r="I24" s="34"/>
      <c r="J24" s="34"/>
      <c r="K24" s="34"/>
      <c r="L24" s="5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12" customHeight="1">
      <c r="A25" s="34"/>
      <c r="B25" s="40"/>
      <c r="C25" s="34"/>
      <c r="D25" s="146" t="s">
        <v>35</v>
      </c>
      <c r="E25" s="34"/>
      <c r="F25" s="34"/>
      <c r="G25" s="34"/>
      <c r="H25" s="34"/>
      <c r="I25" s="146" t="s">
        <v>25</v>
      </c>
      <c r="J25" s="137" t="s">
        <v>1</v>
      </c>
      <c r="K25" s="34"/>
      <c r="L25" s="5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8" customHeight="1">
      <c r="A26" s="34"/>
      <c r="B26" s="40"/>
      <c r="C26" s="34"/>
      <c r="D26" s="34"/>
      <c r="E26" s="137" t="s">
        <v>36</v>
      </c>
      <c r="F26" s="34"/>
      <c r="G26" s="34"/>
      <c r="H26" s="34"/>
      <c r="I26" s="146" t="s">
        <v>28</v>
      </c>
      <c r="J26" s="137" t="s">
        <v>1</v>
      </c>
      <c r="K26" s="34"/>
      <c r="L26" s="5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2" customFormat="1" ht="6.96" customHeight="1">
      <c r="A27" s="34"/>
      <c r="B27" s="40"/>
      <c r="C27" s="34"/>
      <c r="D27" s="34"/>
      <c r="E27" s="34"/>
      <c r="F27" s="34"/>
      <c r="G27" s="34"/>
      <c r="H27" s="34"/>
      <c r="I27" s="34"/>
      <c r="J27" s="34"/>
      <c r="K27" s="34"/>
      <c r="L27" s="59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="2" customFormat="1" ht="12" customHeight="1">
      <c r="A28" s="34"/>
      <c r="B28" s="40"/>
      <c r="C28" s="34"/>
      <c r="D28" s="146" t="s">
        <v>37</v>
      </c>
      <c r="E28" s="34"/>
      <c r="F28" s="34"/>
      <c r="G28" s="34"/>
      <c r="H28" s="34"/>
      <c r="I28" s="34"/>
      <c r="J28" s="34"/>
      <c r="K28" s="34"/>
      <c r="L28" s="5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8" customFormat="1" ht="16.5" customHeight="1">
      <c r="A29" s="150"/>
      <c r="B29" s="151"/>
      <c r="C29" s="150"/>
      <c r="D29" s="150"/>
      <c r="E29" s="152" t="s">
        <v>1</v>
      </c>
      <c r="F29" s="152"/>
      <c r="G29" s="152"/>
      <c r="H29" s="152"/>
      <c r="I29" s="150"/>
      <c r="J29" s="150"/>
      <c r="K29" s="150"/>
      <c r="L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="2" customFormat="1" ht="6.96" customHeight="1">
      <c r="A30" s="34"/>
      <c r="B30" s="40"/>
      <c r="C30" s="34"/>
      <c r="D30" s="34"/>
      <c r="E30" s="34"/>
      <c r="F30" s="34"/>
      <c r="G30" s="34"/>
      <c r="H30" s="34"/>
      <c r="I30" s="34"/>
      <c r="J30" s="34"/>
      <c r="K30" s="34"/>
      <c r="L30" s="5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40"/>
      <c r="C31" s="34"/>
      <c r="D31" s="154"/>
      <c r="E31" s="154"/>
      <c r="F31" s="154"/>
      <c r="G31" s="154"/>
      <c r="H31" s="154"/>
      <c r="I31" s="154"/>
      <c r="J31" s="154"/>
      <c r="K31" s="154"/>
      <c r="L31" s="5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25.44" customHeight="1">
      <c r="A32" s="34"/>
      <c r="B32" s="40"/>
      <c r="C32" s="34"/>
      <c r="D32" s="155" t="s">
        <v>38</v>
      </c>
      <c r="E32" s="34"/>
      <c r="F32" s="34"/>
      <c r="G32" s="34"/>
      <c r="H32" s="34"/>
      <c r="I32" s="34"/>
      <c r="J32" s="156">
        <f>ROUND(J120, 2)</f>
        <v>0</v>
      </c>
      <c r="K32" s="34"/>
      <c r="L32" s="5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6.96" customHeight="1">
      <c r="A33" s="34"/>
      <c r="B33" s="40"/>
      <c r="C33" s="34"/>
      <c r="D33" s="154"/>
      <c r="E33" s="154"/>
      <c r="F33" s="154"/>
      <c r="G33" s="154"/>
      <c r="H33" s="154"/>
      <c r="I33" s="154"/>
      <c r="J33" s="154"/>
      <c r="K33" s="154"/>
      <c r="L33" s="5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40"/>
      <c r="C34" s="34"/>
      <c r="D34" s="34"/>
      <c r="E34" s="34"/>
      <c r="F34" s="157" t="s">
        <v>40</v>
      </c>
      <c r="G34" s="34"/>
      <c r="H34" s="34"/>
      <c r="I34" s="157" t="s">
        <v>39</v>
      </c>
      <c r="J34" s="157" t="s">
        <v>41</v>
      </c>
      <c r="K34" s="34"/>
      <c r="L34" s="5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="2" customFormat="1" ht="14.4" customHeight="1">
      <c r="A35" s="34"/>
      <c r="B35" s="40"/>
      <c r="C35" s="34"/>
      <c r="D35" s="158" t="s">
        <v>42</v>
      </c>
      <c r="E35" s="146" t="s">
        <v>43</v>
      </c>
      <c r="F35" s="159">
        <f>ROUND((SUM(BE120:BE176)),  2)</f>
        <v>0</v>
      </c>
      <c r="G35" s="34"/>
      <c r="H35" s="34"/>
      <c r="I35" s="160">
        <v>0.20999999999999999</v>
      </c>
      <c r="J35" s="159">
        <f>ROUND(((SUM(BE120:BE176))*I35),  2)</f>
        <v>0</v>
      </c>
      <c r="K35" s="34"/>
      <c r="L35" s="5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14.4" customHeight="1">
      <c r="A36" s="34"/>
      <c r="B36" s="40"/>
      <c r="C36" s="34"/>
      <c r="D36" s="34"/>
      <c r="E36" s="146" t="s">
        <v>44</v>
      </c>
      <c r="F36" s="159">
        <f>ROUND((SUM(BF120:BF176)),  2)</f>
        <v>0</v>
      </c>
      <c r="G36" s="34"/>
      <c r="H36" s="34"/>
      <c r="I36" s="160">
        <v>0.14999999999999999</v>
      </c>
      <c r="J36" s="159">
        <f>ROUND(((SUM(BF120:BF176))*I36),  2)</f>
        <v>0</v>
      </c>
      <c r="K36" s="34"/>
      <c r="L36" s="5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46" t="s">
        <v>45</v>
      </c>
      <c r="F37" s="159">
        <f>ROUND((SUM(BG120:BG176)),  2)</f>
        <v>0</v>
      </c>
      <c r="G37" s="34"/>
      <c r="H37" s="34"/>
      <c r="I37" s="160">
        <v>0.20999999999999999</v>
      </c>
      <c r="J37" s="159">
        <f>0</f>
        <v>0</v>
      </c>
      <c r="K37" s="34"/>
      <c r="L37" s="5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14.4" customHeight="1">
      <c r="A38" s="34"/>
      <c r="B38" s="40"/>
      <c r="C38" s="34"/>
      <c r="D38" s="34"/>
      <c r="E38" s="146" t="s">
        <v>46</v>
      </c>
      <c r="F38" s="159">
        <f>ROUND((SUM(BH120:BH176)),  2)</f>
        <v>0</v>
      </c>
      <c r="G38" s="34"/>
      <c r="H38" s="34"/>
      <c r="I38" s="160">
        <v>0.14999999999999999</v>
      </c>
      <c r="J38" s="159">
        <f>0</f>
        <v>0</v>
      </c>
      <c r="K38" s="34"/>
      <c r="L38" s="5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14.4" customHeight="1">
      <c r="A39" s="34"/>
      <c r="B39" s="40"/>
      <c r="C39" s="34"/>
      <c r="D39" s="34"/>
      <c r="E39" s="146" t="s">
        <v>47</v>
      </c>
      <c r="F39" s="159">
        <f>ROUND((SUM(BI120:BI176)),  2)</f>
        <v>0</v>
      </c>
      <c r="G39" s="34"/>
      <c r="H39" s="34"/>
      <c r="I39" s="160">
        <v>0</v>
      </c>
      <c r="J39" s="159">
        <f>0</f>
        <v>0</v>
      </c>
      <c r="K39" s="34"/>
      <c r="L39" s="5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6.96" customHeight="1">
      <c r="A40" s="34"/>
      <c r="B40" s="40"/>
      <c r="C40" s="34"/>
      <c r="D40" s="34"/>
      <c r="E40" s="34"/>
      <c r="F40" s="34"/>
      <c r="G40" s="34"/>
      <c r="H40" s="34"/>
      <c r="I40" s="34"/>
      <c r="J40" s="34"/>
      <c r="K40" s="34"/>
      <c r="L40" s="5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2" customFormat="1" ht="25.44" customHeight="1">
      <c r="A41" s="34"/>
      <c r="B41" s="40"/>
      <c r="C41" s="161"/>
      <c r="D41" s="162" t="s">
        <v>48</v>
      </c>
      <c r="E41" s="163"/>
      <c r="F41" s="163"/>
      <c r="G41" s="164" t="s">
        <v>49</v>
      </c>
      <c r="H41" s="165" t="s">
        <v>50</v>
      </c>
      <c r="I41" s="163"/>
      <c r="J41" s="166">
        <f>SUM(J32:J39)</f>
        <v>0</v>
      </c>
      <c r="K41" s="167"/>
      <c r="L41" s="59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="2" customFormat="1" ht="14.4" customHeight="1">
      <c r="A42" s="34"/>
      <c r="B42" s="40"/>
      <c r="C42" s="34"/>
      <c r="D42" s="34"/>
      <c r="E42" s="34"/>
      <c r="F42" s="34"/>
      <c r="G42" s="34"/>
      <c r="H42" s="34"/>
      <c r="I42" s="34"/>
      <c r="J42" s="34"/>
      <c r="K42" s="34"/>
      <c r="L42" s="59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="1" customFormat="1" ht="14.4" customHeight="1">
      <c r="B43" s="16"/>
      <c r="L43" s="16"/>
    </row>
    <row r="44" s="1" customFormat="1" ht="14.4" customHeight="1">
      <c r="B44" s="16"/>
      <c r="L44" s="16"/>
    </row>
    <row r="45" s="1" customFormat="1" ht="14.4" customHeight="1">
      <c r="B45" s="16"/>
      <c r="L45" s="16"/>
    </row>
    <row r="46" s="1" customFormat="1" ht="14.4" customHeight="1">
      <c r="B46" s="16"/>
      <c r="L46" s="16"/>
    </row>
    <row r="47" s="1" customFormat="1" ht="14.4" customHeight="1">
      <c r="B47" s="16"/>
      <c r="L47" s="16"/>
    </row>
    <row r="48" s="1" customFormat="1" ht="14.4" customHeight="1">
      <c r="B48" s="16"/>
      <c r="L48" s="16"/>
    </row>
    <row r="49" s="1" customFormat="1" ht="14.4" customHeight="1">
      <c r="B49" s="16"/>
      <c r="L49" s="16"/>
    </row>
    <row r="50" s="2" customFormat="1" ht="14.4" customHeight="1">
      <c r="B50" s="59"/>
      <c r="D50" s="168" t="s">
        <v>51</v>
      </c>
      <c r="E50" s="169"/>
      <c r="F50" s="169"/>
      <c r="G50" s="168" t="s">
        <v>52</v>
      </c>
      <c r="H50" s="169"/>
      <c r="I50" s="169"/>
      <c r="J50" s="169"/>
      <c r="K50" s="169"/>
      <c r="L50" s="59"/>
    </row>
    <row r="51">
      <c r="B51" s="16"/>
      <c r="L51" s="16"/>
    </row>
    <row r="52">
      <c r="B52" s="16"/>
      <c r="L52" s="16"/>
    </row>
    <row r="53">
      <c r="B53" s="16"/>
      <c r="L53" s="16"/>
    </row>
    <row r="54">
      <c r="B54" s="16"/>
      <c r="L54" s="16"/>
    </row>
    <row r="55">
      <c r="B55" s="16"/>
      <c r="L55" s="16"/>
    </row>
    <row r="56">
      <c r="B56" s="16"/>
      <c r="L56" s="16"/>
    </row>
    <row r="57">
      <c r="B57" s="16"/>
      <c r="L57" s="16"/>
    </row>
    <row r="58">
      <c r="B58" s="16"/>
      <c r="L58" s="16"/>
    </row>
    <row r="59">
      <c r="B59" s="16"/>
      <c r="L59" s="16"/>
    </row>
    <row r="60">
      <c r="B60" s="16"/>
      <c r="L60" s="16"/>
    </row>
    <row r="61" s="2" customFormat="1">
      <c r="A61" s="34"/>
      <c r="B61" s="40"/>
      <c r="C61" s="34"/>
      <c r="D61" s="170" t="s">
        <v>53</v>
      </c>
      <c r="E61" s="171"/>
      <c r="F61" s="172" t="s">
        <v>54</v>
      </c>
      <c r="G61" s="170" t="s">
        <v>53</v>
      </c>
      <c r="H61" s="171"/>
      <c r="I61" s="171"/>
      <c r="J61" s="173" t="s">
        <v>54</v>
      </c>
      <c r="K61" s="171"/>
      <c r="L61" s="59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6"/>
      <c r="L62" s="16"/>
    </row>
    <row r="63">
      <c r="B63" s="16"/>
      <c r="L63" s="16"/>
    </row>
    <row r="64">
      <c r="B64" s="16"/>
      <c r="L64" s="16"/>
    </row>
    <row r="65" s="2" customFormat="1">
      <c r="A65" s="34"/>
      <c r="B65" s="40"/>
      <c r="C65" s="34"/>
      <c r="D65" s="168" t="s">
        <v>55</v>
      </c>
      <c r="E65" s="174"/>
      <c r="F65" s="174"/>
      <c r="G65" s="168" t="s">
        <v>56</v>
      </c>
      <c r="H65" s="174"/>
      <c r="I65" s="174"/>
      <c r="J65" s="174"/>
      <c r="K65" s="174"/>
      <c r="L65" s="59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6"/>
      <c r="L66" s="16"/>
    </row>
    <row r="67">
      <c r="B67" s="16"/>
      <c r="L67" s="16"/>
    </row>
    <row r="68">
      <c r="B68" s="16"/>
      <c r="L68" s="16"/>
    </row>
    <row r="69">
      <c r="B69" s="16"/>
      <c r="L69" s="16"/>
    </row>
    <row r="70">
      <c r="B70" s="16"/>
      <c r="L70" s="16"/>
    </row>
    <row r="71">
      <c r="B71" s="16"/>
      <c r="L71" s="16"/>
    </row>
    <row r="72">
      <c r="B72" s="16"/>
      <c r="L72" s="16"/>
    </row>
    <row r="73">
      <c r="B73" s="16"/>
      <c r="L73" s="16"/>
    </row>
    <row r="74">
      <c r="B74" s="16"/>
      <c r="L74" s="16"/>
    </row>
    <row r="75">
      <c r="B75" s="16"/>
      <c r="L75" s="16"/>
    </row>
    <row r="76" s="2" customFormat="1">
      <c r="A76" s="34"/>
      <c r="B76" s="40"/>
      <c r="C76" s="34"/>
      <c r="D76" s="170" t="s">
        <v>53</v>
      </c>
      <c r="E76" s="171"/>
      <c r="F76" s="172" t="s">
        <v>54</v>
      </c>
      <c r="G76" s="170" t="s">
        <v>53</v>
      </c>
      <c r="H76" s="171"/>
      <c r="I76" s="171"/>
      <c r="J76" s="173" t="s">
        <v>54</v>
      </c>
      <c r="K76" s="171"/>
      <c r="L76" s="5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175"/>
      <c r="C77" s="176"/>
      <c r="D77" s="176"/>
      <c r="E77" s="176"/>
      <c r="F77" s="176"/>
      <c r="G77" s="176"/>
      <c r="H77" s="176"/>
      <c r="I77" s="176"/>
      <c r="J77" s="176"/>
      <c r="K77" s="176"/>
      <c r="L77" s="5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177"/>
      <c r="C81" s="178"/>
      <c r="D81" s="178"/>
      <c r="E81" s="178"/>
      <c r="F81" s="178"/>
      <c r="G81" s="178"/>
      <c r="H81" s="178"/>
      <c r="I81" s="178"/>
      <c r="J81" s="178"/>
      <c r="K81" s="178"/>
      <c r="L81" s="59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168</v>
      </c>
      <c r="D82" s="36"/>
      <c r="E82" s="36"/>
      <c r="F82" s="36"/>
      <c r="G82" s="36"/>
      <c r="H82" s="36"/>
      <c r="I82" s="36"/>
      <c r="J82" s="36"/>
      <c r="K82" s="36"/>
      <c r="L82" s="59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9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6"/>
      <c r="E84" s="36"/>
      <c r="F84" s="36"/>
      <c r="G84" s="36"/>
      <c r="H84" s="36"/>
      <c r="I84" s="36"/>
      <c r="J84" s="36"/>
      <c r="K84" s="36"/>
      <c r="L84" s="59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6"/>
      <c r="D85" s="36"/>
      <c r="E85" s="179" t="str">
        <f>E7</f>
        <v>Oprava přejezdů v obvodu ST Karlovy Vary 2023-24</v>
      </c>
      <c r="F85" s="28"/>
      <c r="G85" s="28"/>
      <c r="H85" s="28"/>
      <c r="I85" s="36"/>
      <c r="J85" s="36"/>
      <c r="K85" s="36"/>
      <c r="L85" s="59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1" customFormat="1" ht="12" customHeight="1">
      <c r="B86" s="17"/>
      <c r="C86" s="28" t="s">
        <v>164</v>
      </c>
      <c r="D86" s="18"/>
      <c r="E86" s="18"/>
      <c r="F86" s="18"/>
      <c r="G86" s="18"/>
      <c r="H86" s="18"/>
      <c r="I86" s="18"/>
      <c r="J86" s="18"/>
      <c r="K86" s="18"/>
      <c r="L86" s="16"/>
    </row>
    <row r="87" s="2" customFormat="1" ht="16.5" customHeight="1">
      <c r="A87" s="34"/>
      <c r="B87" s="35"/>
      <c r="C87" s="36"/>
      <c r="D87" s="36"/>
      <c r="E87" s="179" t="s">
        <v>943</v>
      </c>
      <c r="F87" s="36"/>
      <c r="G87" s="36"/>
      <c r="H87" s="36"/>
      <c r="I87" s="36"/>
      <c r="J87" s="36"/>
      <c r="K87" s="36"/>
      <c r="L87" s="59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12" customHeight="1">
      <c r="A88" s="34"/>
      <c r="B88" s="35"/>
      <c r="C88" s="28" t="s">
        <v>166</v>
      </c>
      <c r="D88" s="36"/>
      <c r="E88" s="36"/>
      <c r="F88" s="36"/>
      <c r="G88" s="36"/>
      <c r="H88" s="36"/>
      <c r="I88" s="36"/>
      <c r="J88" s="36"/>
      <c r="K88" s="36"/>
      <c r="L88" s="59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6.5" customHeight="1">
      <c r="A89" s="34"/>
      <c r="B89" s="35"/>
      <c r="C89" s="36"/>
      <c r="D89" s="36"/>
      <c r="E89" s="72" t="str">
        <f>E11</f>
        <v>A.7.1 - Práce na přejezdu</v>
      </c>
      <c r="F89" s="36"/>
      <c r="G89" s="36"/>
      <c r="H89" s="36"/>
      <c r="I89" s="36"/>
      <c r="J89" s="36"/>
      <c r="K89" s="36"/>
      <c r="L89" s="59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9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2" customHeight="1">
      <c r="A91" s="34"/>
      <c r="B91" s="35"/>
      <c r="C91" s="28" t="s">
        <v>20</v>
      </c>
      <c r="D91" s="36"/>
      <c r="E91" s="36"/>
      <c r="F91" s="23" t="str">
        <f>F14</f>
        <v>ST Karlovy Vary</v>
      </c>
      <c r="G91" s="36"/>
      <c r="H91" s="36"/>
      <c r="I91" s="28" t="s">
        <v>22</v>
      </c>
      <c r="J91" s="75" t="str">
        <f>IF(J14="","",J14)</f>
        <v>1. 2. 2023</v>
      </c>
      <c r="K91" s="36"/>
      <c r="L91" s="59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6.96" customHeight="1">
      <c r="A92" s="34"/>
      <c r="B92" s="35"/>
      <c r="C92" s="36"/>
      <c r="D92" s="36"/>
      <c r="E92" s="36"/>
      <c r="F92" s="36"/>
      <c r="G92" s="36"/>
      <c r="H92" s="36"/>
      <c r="I92" s="36"/>
      <c r="J92" s="36"/>
      <c r="K92" s="36"/>
      <c r="L92" s="59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5.15" customHeight="1">
      <c r="A93" s="34"/>
      <c r="B93" s="35"/>
      <c r="C93" s="28" t="s">
        <v>24</v>
      </c>
      <c r="D93" s="36"/>
      <c r="E93" s="36"/>
      <c r="F93" s="23" t="str">
        <f>E17</f>
        <v>Správa železnic,s.o.;OŘ ÚNL - ST Karlovy Vary</v>
      </c>
      <c r="G93" s="36"/>
      <c r="H93" s="36"/>
      <c r="I93" s="28" t="s">
        <v>32</v>
      </c>
      <c r="J93" s="32" t="str">
        <f>E23</f>
        <v xml:space="preserve"> </v>
      </c>
      <c r="K93" s="36"/>
      <c r="L93" s="59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15.15" customHeight="1">
      <c r="A94" s="34"/>
      <c r="B94" s="35"/>
      <c r="C94" s="28" t="s">
        <v>30</v>
      </c>
      <c r="D94" s="36"/>
      <c r="E94" s="36"/>
      <c r="F94" s="23" t="str">
        <f>IF(E20="","",E20)</f>
        <v>Vyplň údaj</v>
      </c>
      <c r="G94" s="36"/>
      <c r="H94" s="36"/>
      <c r="I94" s="28" t="s">
        <v>35</v>
      </c>
      <c r="J94" s="32" t="str">
        <f>E26</f>
        <v>Pavlína Liprtová</v>
      </c>
      <c r="K94" s="36"/>
      <c r="L94" s="59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9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9.28" customHeight="1">
      <c r="A96" s="34"/>
      <c r="B96" s="35"/>
      <c r="C96" s="180" t="s">
        <v>169</v>
      </c>
      <c r="D96" s="181"/>
      <c r="E96" s="181"/>
      <c r="F96" s="181"/>
      <c r="G96" s="181"/>
      <c r="H96" s="181"/>
      <c r="I96" s="181"/>
      <c r="J96" s="182" t="s">
        <v>170</v>
      </c>
      <c r="K96" s="181"/>
      <c r="L96" s="59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="2" customFormat="1" ht="10.32" customHeight="1">
      <c r="A97" s="34"/>
      <c r="B97" s="35"/>
      <c r="C97" s="36"/>
      <c r="D97" s="36"/>
      <c r="E97" s="36"/>
      <c r="F97" s="36"/>
      <c r="G97" s="36"/>
      <c r="H97" s="36"/>
      <c r="I97" s="36"/>
      <c r="J97" s="36"/>
      <c r="K97" s="36"/>
      <c r="L97" s="59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="2" customFormat="1" ht="22.8" customHeight="1">
      <c r="A98" s="34"/>
      <c r="B98" s="35"/>
      <c r="C98" s="183" t="s">
        <v>171</v>
      </c>
      <c r="D98" s="36"/>
      <c r="E98" s="36"/>
      <c r="F98" s="36"/>
      <c r="G98" s="36"/>
      <c r="H98" s="36"/>
      <c r="I98" s="36"/>
      <c r="J98" s="106">
        <f>J120</f>
        <v>0</v>
      </c>
      <c r="K98" s="36"/>
      <c r="L98" s="59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3" t="s">
        <v>172</v>
      </c>
    </row>
    <row r="99" s="2" customFormat="1" ht="21.84" customHeight="1">
      <c r="A99" s="34"/>
      <c r="B99" s="35"/>
      <c r="C99" s="36"/>
      <c r="D99" s="36"/>
      <c r="E99" s="36"/>
      <c r="F99" s="36"/>
      <c r="G99" s="36"/>
      <c r="H99" s="36"/>
      <c r="I99" s="36"/>
      <c r="J99" s="36"/>
      <c r="K99" s="36"/>
      <c r="L99" s="59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="2" customFormat="1" ht="6.96" customHeight="1">
      <c r="A100" s="34"/>
      <c r="B100" s="62"/>
      <c r="C100" s="63"/>
      <c r="D100" s="63"/>
      <c r="E100" s="63"/>
      <c r="F100" s="63"/>
      <c r="G100" s="63"/>
      <c r="H100" s="63"/>
      <c r="I100" s="63"/>
      <c r="J100" s="63"/>
      <c r="K100" s="63"/>
      <c r="L100" s="59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4" s="2" customFormat="1" ht="6.96" customHeight="1">
      <c r="A104" s="34"/>
      <c r="B104" s="64"/>
      <c r="C104" s="65"/>
      <c r="D104" s="65"/>
      <c r="E104" s="65"/>
      <c r="F104" s="65"/>
      <c r="G104" s="65"/>
      <c r="H104" s="65"/>
      <c r="I104" s="65"/>
      <c r="J104" s="65"/>
      <c r="K104" s="65"/>
      <c r="L104" s="59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="2" customFormat="1" ht="24.96" customHeight="1">
      <c r="A105" s="34"/>
      <c r="B105" s="35"/>
      <c r="C105" s="19" t="s">
        <v>173</v>
      </c>
      <c r="D105" s="36"/>
      <c r="E105" s="36"/>
      <c r="F105" s="36"/>
      <c r="G105" s="36"/>
      <c r="H105" s="36"/>
      <c r="I105" s="36"/>
      <c r="J105" s="36"/>
      <c r="K105" s="36"/>
      <c r="L105" s="59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="2" customFormat="1" ht="6.96" customHeight="1">
      <c r="A106" s="34"/>
      <c r="B106" s="35"/>
      <c r="C106" s="36"/>
      <c r="D106" s="36"/>
      <c r="E106" s="36"/>
      <c r="F106" s="36"/>
      <c r="G106" s="36"/>
      <c r="H106" s="36"/>
      <c r="I106" s="36"/>
      <c r="J106" s="36"/>
      <c r="K106" s="36"/>
      <c r="L106" s="59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12" customHeight="1">
      <c r="A107" s="34"/>
      <c r="B107" s="35"/>
      <c r="C107" s="28" t="s">
        <v>16</v>
      </c>
      <c r="D107" s="36"/>
      <c r="E107" s="36"/>
      <c r="F107" s="36"/>
      <c r="G107" s="36"/>
      <c r="H107" s="36"/>
      <c r="I107" s="36"/>
      <c r="J107" s="36"/>
      <c r="K107" s="36"/>
      <c r="L107" s="59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16.5" customHeight="1">
      <c r="A108" s="34"/>
      <c r="B108" s="35"/>
      <c r="C108" s="36"/>
      <c r="D108" s="36"/>
      <c r="E108" s="179" t="str">
        <f>E7</f>
        <v>Oprava přejezdů v obvodu ST Karlovy Vary 2023-24</v>
      </c>
      <c r="F108" s="28"/>
      <c r="G108" s="28"/>
      <c r="H108" s="28"/>
      <c r="I108" s="36"/>
      <c r="J108" s="36"/>
      <c r="K108" s="36"/>
      <c r="L108" s="59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1" customFormat="1" ht="12" customHeight="1">
      <c r="B109" s="17"/>
      <c r="C109" s="28" t="s">
        <v>164</v>
      </c>
      <c r="D109" s="18"/>
      <c r="E109" s="18"/>
      <c r="F109" s="18"/>
      <c r="G109" s="18"/>
      <c r="H109" s="18"/>
      <c r="I109" s="18"/>
      <c r="J109" s="18"/>
      <c r="K109" s="18"/>
      <c r="L109" s="16"/>
    </row>
    <row r="110" s="2" customFormat="1" ht="16.5" customHeight="1">
      <c r="A110" s="34"/>
      <c r="B110" s="35"/>
      <c r="C110" s="36"/>
      <c r="D110" s="36"/>
      <c r="E110" s="179" t="s">
        <v>943</v>
      </c>
      <c r="F110" s="36"/>
      <c r="G110" s="36"/>
      <c r="H110" s="36"/>
      <c r="I110" s="36"/>
      <c r="J110" s="36"/>
      <c r="K110" s="36"/>
      <c r="L110" s="59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2" customHeight="1">
      <c r="A111" s="34"/>
      <c r="B111" s="35"/>
      <c r="C111" s="28" t="s">
        <v>166</v>
      </c>
      <c r="D111" s="36"/>
      <c r="E111" s="36"/>
      <c r="F111" s="36"/>
      <c r="G111" s="36"/>
      <c r="H111" s="36"/>
      <c r="I111" s="36"/>
      <c r="J111" s="36"/>
      <c r="K111" s="36"/>
      <c r="L111" s="59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6.5" customHeight="1">
      <c r="A112" s="34"/>
      <c r="B112" s="35"/>
      <c r="C112" s="36"/>
      <c r="D112" s="36"/>
      <c r="E112" s="72" t="str">
        <f>E11</f>
        <v>A.7.1 - Práce na přejezdu</v>
      </c>
      <c r="F112" s="36"/>
      <c r="G112" s="36"/>
      <c r="H112" s="36"/>
      <c r="I112" s="36"/>
      <c r="J112" s="36"/>
      <c r="K112" s="36"/>
      <c r="L112" s="59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6.96" customHeight="1">
      <c r="A113" s="34"/>
      <c r="B113" s="35"/>
      <c r="C113" s="36"/>
      <c r="D113" s="36"/>
      <c r="E113" s="36"/>
      <c r="F113" s="36"/>
      <c r="G113" s="36"/>
      <c r="H113" s="36"/>
      <c r="I113" s="36"/>
      <c r="J113" s="36"/>
      <c r="K113" s="36"/>
      <c r="L113" s="59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2" customHeight="1">
      <c r="A114" s="34"/>
      <c r="B114" s="35"/>
      <c r="C114" s="28" t="s">
        <v>20</v>
      </c>
      <c r="D114" s="36"/>
      <c r="E114" s="36"/>
      <c r="F114" s="23" t="str">
        <f>F14</f>
        <v>ST Karlovy Vary</v>
      </c>
      <c r="G114" s="36"/>
      <c r="H114" s="36"/>
      <c r="I114" s="28" t="s">
        <v>22</v>
      </c>
      <c r="J114" s="75" t="str">
        <f>IF(J14="","",J14)</f>
        <v>1. 2. 2023</v>
      </c>
      <c r="K114" s="36"/>
      <c r="L114" s="59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6.96" customHeight="1">
      <c r="A115" s="34"/>
      <c r="B115" s="35"/>
      <c r="C115" s="36"/>
      <c r="D115" s="36"/>
      <c r="E115" s="36"/>
      <c r="F115" s="36"/>
      <c r="G115" s="36"/>
      <c r="H115" s="36"/>
      <c r="I115" s="36"/>
      <c r="J115" s="36"/>
      <c r="K115" s="36"/>
      <c r="L115" s="59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5.15" customHeight="1">
      <c r="A116" s="34"/>
      <c r="B116" s="35"/>
      <c r="C116" s="28" t="s">
        <v>24</v>
      </c>
      <c r="D116" s="36"/>
      <c r="E116" s="36"/>
      <c r="F116" s="23" t="str">
        <f>E17</f>
        <v>Správa železnic,s.o.;OŘ ÚNL - ST Karlovy Vary</v>
      </c>
      <c r="G116" s="36"/>
      <c r="H116" s="36"/>
      <c r="I116" s="28" t="s">
        <v>32</v>
      </c>
      <c r="J116" s="32" t="str">
        <f>E23</f>
        <v xml:space="preserve"> </v>
      </c>
      <c r="K116" s="36"/>
      <c r="L116" s="59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5.15" customHeight="1">
      <c r="A117" s="34"/>
      <c r="B117" s="35"/>
      <c r="C117" s="28" t="s">
        <v>30</v>
      </c>
      <c r="D117" s="36"/>
      <c r="E117" s="36"/>
      <c r="F117" s="23" t="str">
        <f>IF(E20="","",E20)</f>
        <v>Vyplň údaj</v>
      </c>
      <c r="G117" s="36"/>
      <c r="H117" s="36"/>
      <c r="I117" s="28" t="s">
        <v>35</v>
      </c>
      <c r="J117" s="32" t="str">
        <f>E26</f>
        <v>Pavlína Liprtová</v>
      </c>
      <c r="K117" s="36"/>
      <c r="L117" s="59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0.32" customHeight="1">
      <c r="A118" s="34"/>
      <c r="B118" s="35"/>
      <c r="C118" s="36"/>
      <c r="D118" s="36"/>
      <c r="E118" s="36"/>
      <c r="F118" s="36"/>
      <c r="G118" s="36"/>
      <c r="H118" s="36"/>
      <c r="I118" s="36"/>
      <c r="J118" s="36"/>
      <c r="K118" s="36"/>
      <c r="L118" s="59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9" customFormat="1" ht="29.28" customHeight="1">
      <c r="A119" s="184"/>
      <c r="B119" s="185"/>
      <c r="C119" s="186" t="s">
        <v>174</v>
      </c>
      <c r="D119" s="187" t="s">
        <v>63</v>
      </c>
      <c r="E119" s="187" t="s">
        <v>59</v>
      </c>
      <c r="F119" s="187" t="s">
        <v>60</v>
      </c>
      <c r="G119" s="187" t="s">
        <v>175</v>
      </c>
      <c r="H119" s="187" t="s">
        <v>176</v>
      </c>
      <c r="I119" s="187" t="s">
        <v>177</v>
      </c>
      <c r="J119" s="187" t="s">
        <v>170</v>
      </c>
      <c r="K119" s="188" t="s">
        <v>178</v>
      </c>
      <c r="L119" s="189"/>
      <c r="M119" s="96" t="s">
        <v>1</v>
      </c>
      <c r="N119" s="97" t="s">
        <v>42</v>
      </c>
      <c r="O119" s="97" t="s">
        <v>179</v>
      </c>
      <c r="P119" s="97" t="s">
        <v>180</v>
      </c>
      <c r="Q119" s="97" t="s">
        <v>181</v>
      </c>
      <c r="R119" s="97" t="s">
        <v>182</v>
      </c>
      <c r="S119" s="97" t="s">
        <v>183</v>
      </c>
      <c r="T119" s="98" t="s">
        <v>184</v>
      </c>
      <c r="U119" s="184"/>
      <c r="V119" s="184"/>
      <c r="W119" s="184"/>
      <c r="X119" s="184"/>
      <c r="Y119" s="184"/>
      <c r="Z119" s="184"/>
      <c r="AA119" s="184"/>
      <c r="AB119" s="184"/>
      <c r="AC119" s="184"/>
      <c r="AD119" s="184"/>
      <c r="AE119" s="184"/>
    </row>
    <row r="120" s="2" customFormat="1" ht="22.8" customHeight="1">
      <c r="A120" s="34"/>
      <c r="B120" s="35"/>
      <c r="C120" s="103" t="s">
        <v>185</v>
      </c>
      <c r="D120" s="36"/>
      <c r="E120" s="36"/>
      <c r="F120" s="36"/>
      <c r="G120" s="36"/>
      <c r="H120" s="36"/>
      <c r="I120" s="36"/>
      <c r="J120" s="190">
        <f>BK120</f>
        <v>0</v>
      </c>
      <c r="K120" s="36"/>
      <c r="L120" s="40"/>
      <c r="M120" s="99"/>
      <c r="N120" s="191"/>
      <c r="O120" s="100"/>
      <c r="P120" s="192">
        <f>SUM(P121:P176)</f>
        <v>0</v>
      </c>
      <c r="Q120" s="100"/>
      <c r="R120" s="192">
        <f>SUM(R121:R176)</f>
        <v>84.981744000000006</v>
      </c>
      <c r="S120" s="100"/>
      <c r="T120" s="193">
        <f>SUM(T121:T176)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3" t="s">
        <v>77</v>
      </c>
      <c r="AU120" s="13" t="s">
        <v>172</v>
      </c>
      <c r="BK120" s="194">
        <f>SUM(BK121:BK176)</f>
        <v>0</v>
      </c>
    </row>
    <row r="121" s="2" customFormat="1" ht="37.8" customHeight="1">
      <c r="A121" s="34"/>
      <c r="B121" s="35"/>
      <c r="C121" s="195" t="s">
        <v>85</v>
      </c>
      <c r="D121" s="195" t="s">
        <v>186</v>
      </c>
      <c r="E121" s="196" t="s">
        <v>187</v>
      </c>
      <c r="F121" s="197" t="s">
        <v>188</v>
      </c>
      <c r="G121" s="198" t="s">
        <v>189</v>
      </c>
      <c r="H121" s="199">
        <v>9.8000000000000007</v>
      </c>
      <c r="I121" s="200"/>
      <c r="J121" s="201">
        <f>ROUND(I121*H121,2)</f>
        <v>0</v>
      </c>
      <c r="K121" s="197" t="s">
        <v>190</v>
      </c>
      <c r="L121" s="40"/>
      <c r="M121" s="202" t="s">
        <v>1</v>
      </c>
      <c r="N121" s="203" t="s">
        <v>43</v>
      </c>
      <c r="O121" s="87"/>
      <c r="P121" s="204">
        <f>O121*H121</f>
        <v>0</v>
      </c>
      <c r="Q121" s="204">
        <v>0</v>
      </c>
      <c r="R121" s="204">
        <f>Q121*H121</f>
        <v>0</v>
      </c>
      <c r="S121" s="204">
        <v>0</v>
      </c>
      <c r="T121" s="205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206" t="s">
        <v>191</v>
      </c>
      <c r="AT121" s="206" t="s">
        <v>186</v>
      </c>
      <c r="AU121" s="206" t="s">
        <v>78</v>
      </c>
      <c r="AY121" s="13" t="s">
        <v>192</v>
      </c>
      <c r="BE121" s="207">
        <f>IF(N121="základní",J121,0)</f>
        <v>0</v>
      </c>
      <c r="BF121" s="207">
        <f>IF(N121="snížená",J121,0)</f>
        <v>0</v>
      </c>
      <c r="BG121" s="207">
        <f>IF(N121="zákl. přenesená",J121,0)</f>
        <v>0</v>
      </c>
      <c r="BH121" s="207">
        <f>IF(N121="sníž. přenesená",J121,0)</f>
        <v>0</v>
      </c>
      <c r="BI121" s="207">
        <f>IF(N121="nulová",J121,0)</f>
        <v>0</v>
      </c>
      <c r="BJ121" s="13" t="s">
        <v>85</v>
      </c>
      <c r="BK121" s="207">
        <f>ROUND(I121*H121,2)</f>
        <v>0</v>
      </c>
      <c r="BL121" s="13" t="s">
        <v>191</v>
      </c>
      <c r="BM121" s="206" t="s">
        <v>945</v>
      </c>
    </row>
    <row r="122" s="10" customFormat="1">
      <c r="A122" s="10"/>
      <c r="B122" s="208"/>
      <c r="C122" s="209"/>
      <c r="D122" s="210" t="s">
        <v>194</v>
      </c>
      <c r="E122" s="211" t="s">
        <v>1</v>
      </c>
      <c r="F122" s="212" t="s">
        <v>946</v>
      </c>
      <c r="G122" s="209"/>
      <c r="H122" s="213">
        <v>9.8000000000000007</v>
      </c>
      <c r="I122" s="214"/>
      <c r="J122" s="209"/>
      <c r="K122" s="209"/>
      <c r="L122" s="215"/>
      <c r="M122" s="216"/>
      <c r="N122" s="217"/>
      <c r="O122" s="217"/>
      <c r="P122" s="217"/>
      <c r="Q122" s="217"/>
      <c r="R122" s="217"/>
      <c r="S122" s="217"/>
      <c r="T122" s="218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  <c r="AT122" s="219" t="s">
        <v>194</v>
      </c>
      <c r="AU122" s="219" t="s">
        <v>78</v>
      </c>
      <c r="AV122" s="10" t="s">
        <v>87</v>
      </c>
      <c r="AW122" s="10" t="s">
        <v>34</v>
      </c>
      <c r="AX122" s="10" t="s">
        <v>85</v>
      </c>
      <c r="AY122" s="219" t="s">
        <v>192</v>
      </c>
    </row>
    <row r="123" s="2" customFormat="1" ht="55.5" customHeight="1">
      <c r="A123" s="34"/>
      <c r="B123" s="35"/>
      <c r="C123" s="195" t="s">
        <v>87</v>
      </c>
      <c r="D123" s="195" t="s">
        <v>186</v>
      </c>
      <c r="E123" s="196" t="s">
        <v>196</v>
      </c>
      <c r="F123" s="197" t="s">
        <v>197</v>
      </c>
      <c r="G123" s="198" t="s">
        <v>198</v>
      </c>
      <c r="H123" s="199">
        <v>72.647999999999996</v>
      </c>
      <c r="I123" s="200"/>
      <c r="J123" s="201">
        <f>ROUND(I123*H123,2)</f>
        <v>0</v>
      </c>
      <c r="K123" s="197" t="s">
        <v>190</v>
      </c>
      <c r="L123" s="40"/>
      <c r="M123" s="202" t="s">
        <v>1</v>
      </c>
      <c r="N123" s="203" t="s">
        <v>43</v>
      </c>
      <c r="O123" s="87"/>
      <c r="P123" s="204">
        <f>O123*H123</f>
        <v>0</v>
      </c>
      <c r="Q123" s="204">
        <v>0</v>
      </c>
      <c r="R123" s="204">
        <f>Q123*H123</f>
        <v>0</v>
      </c>
      <c r="S123" s="204">
        <v>0</v>
      </c>
      <c r="T123" s="205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206" t="s">
        <v>191</v>
      </c>
      <c r="AT123" s="206" t="s">
        <v>186</v>
      </c>
      <c r="AU123" s="206" t="s">
        <v>78</v>
      </c>
      <c r="AY123" s="13" t="s">
        <v>192</v>
      </c>
      <c r="BE123" s="207">
        <f>IF(N123="základní",J123,0)</f>
        <v>0</v>
      </c>
      <c r="BF123" s="207">
        <f>IF(N123="snížená",J123,0)</f>
        <v>0</v>
      </c>
      <c r="BG123" s="207">
        <f>IF(N123="zákl. přenesená",J123,0)</f>
        <v>0</v>
      </c>
      <c r="BH123" s="207">
        <f>IF(N123="sníž. přenesená",J123,0)</f>
        <v>0</v>
      </c>
      <c r="BI123" s="207">
        <f>IF(N123="nulová",J123,0)</f>
        <v>0</v>
      </c>
      <c r="BJ123" s="13" t="s">
        <v>85</v>
      </c>
      <c r="BK123" s="207">
        <f>ROUND(I123*H123,2)</f>
        <v>0</v>
      </c>
      <c r="BL123" s="13" t="s">
        <v>191</v>
      </c>
      <c r="BM123" s="206" t="s">
        <v>947</v>
      </c>
    </row>
    <row r="124" s="10" customFormat="1">
      <c r="A124" s="10"/>
      <c r="B124" s="208"/>
      <c r="C124" s="209"/>
      <c r="D124" s="210" t="s">
        <v>194</v>
      </c>
      <c r="E124" s="211" t="s">
        <v>1</v>
      </c>
      <c r="F124" s="212" t="s">
        <v>948</v>
      </c>
      <c r="G124" s="209"/>
      <c r="H124" s="213">
        <v>37.628</v>
      </c>
      <c r="I124" s="214"/>
      <c r="J124" s="209"/>
      <c r="K124" s="209"/>
      <c r="L124" s="215"/>
      <c r="M124" s="216"/>
      <c r="N124" s="217"/>
      <c r="O124" s="217"/>
      <c r="P124" s="217"/>
      <c r="Q124" s="217"/>
      <c r="R124" s="217"/>
      <c r="S124" s="217"/>
      <c r="T124" s="218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  <c r="AT124" s="219" t="s">
        <v>194</v>
      </c>
      <c r="AU124" s="219" t="s">
        <v>78</v>
      </c>
      <c r="AV124" s="10" t="s">
        <v>87</v>
      </c>
      <c r="AW124" s="10" t="s">
        <v>34</v>
      </c>
      <c r="AX124" s="10" t="s">
        <v>78</v>
      </c>
      <c r="AY124" s="219" t="s">
        <v>192</v>
      </c>
    </row>
    <row r="125" s="10" customFormat="1">
      <c r="A125" s="10"/>
      <c r="B125" s="208"/>
      <c r="C125" s="209"/>
      <c r="D125" s="210" t="s">
        <v>194</v>
      </c>
      <c r="E125" s="211" t="s">
        <v>1</v>
      </c>
      <c r="F125" s="212" t="s">
        <v>949</v>
      </c>
      <c r="G125" s="209"/>
      <c r="H125" s="213">
        <v>12.48</v>
      </c>
      <c r="I125" s="214"/>
      <c r="J125" s="209"/>
      <c r="K125" s="209"/>
      <c r="L125" s="215"/>
      <c r="M125" s="216"/>
      <c r="N125" s="217"/>
      <c r="O125" s="217"/>
      <c r="P125" s="217"/>
      <c r="Q125" s="217"/>
      <c r="R125" s="217"/>
      <c r="S125" s="217"/>
      <c r="T125" s="218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  <c r="AT125" s="219" t="s">
        <v>194</v>
      </c>
      <c r="AU125" s="219" t="s">
        <v>78</v>
      </c>
      <c r="AV125" s="10" t="s">
        <v>87</v>
      </c>
      <c r="AW125" s="10" t="s">
        <v>34</v>
      </c>
      <c r="AX125" s="10" t="s">
        <v>78</v>
      </c>
      <c r="AY125" s="219" t="s">
        <v>192</v>
      </c>
    </row>
    <row r="126" s="10" customFormat="1">
      <c r="A126" s="10"/>
      <c r="B126" s="208"/>
      <c r="C126" s="209"/>
      <c r="D126" s="210" t="s">
        <v>194</v>
      </c>
      <c r="E126" s="211" t="s">
        <v>1</v>
      </c>
      <c r="F126" s="212" t="s">
        <v>950</v>
      </c>
      <c r="G126" s="209"/>
      <c r="H126" s="213">
        <v>22.539999999999999</v>
      </c>
      <c r="I126" s="214"/>
      <c r="J126" s="209"/>
      <c r="K126" s="209"/>
      <c r="L126" s="215"/>
      <c r="M126" s="216"/>
      <c r="N126" s="217"/>
      <c r="O126" s="217"/>
      <c r="P126" s="217"/>
      <c r="Q126" s="217"/>
      <c r="R126" s="217"/>
      <c r="S126" s="217"/>
      <c r="T126" s="218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  <c r="AT126" s="219" t="s">
        <v>194</v>
      </c>
      <c r="AU126" s="219" t="s">
        <v>78</v>
      </c>
      <c r="AV126" s="10" t="s">
        <v>87</v>
      </c>
      <c r="AW126" s="10" t="s">
        <v>34</v>
      </c>
      <c r="AX126" s="10" t="s">
        <v>78</v>
      </c>
      <c r="AY126" s="219" t="s">
        <v>192</v>
      </c>
    </row>
    <row r="127" s="11" customFormat="1">
      <c r="A127" s="11"/>
      <c r="B127" s="242"/>
      <c r="C127" s="243"/>
      <c r="D127" s="210" t="s">
        <v>194</v>
      </c>
      <c r="E127" s="244" t="s">
        <v>1</v>
      </c>
      <c r="F127" s="245" t="s">
        <v>431</v>
      </c>
      <c r="G127" s="243"/>
      <c r="H127" s="246">
        <v>72.647999999999996</v>
      </c>
      <c r="I127" s="247"/>
      <c r="J127" s="243"/>
      <c r="K127" s="243"/>
      <c r="L127" s="248"/>
      <c r="M127" s="249"/>
      <c r="N127" s="250"/>
      <c r="O127" s="250"/>
      <c r="P127" s="250"/>
      <c r="Q127" s="250"/>
      <c r="R127" s="250"/>
      <c r="S127" s="250"/>
      <c r="T127" s="251"/>
      <c r="U127" s="11"/>
      <c r="V127" s="11"/>
      <c r="W127" s="11"/>
      <c r="X127" s="11"/>
      <c r="Y127" s="11"/>
      <c r="Z127" s="11"/>
      <c r="AA127" s="11"/>
      <c r="AB127" s="11"/>
      <c r="AC127" s="11"/>
      <c r="AD127" s="11"/>
      <c r="AE127" s="11"/>
      <c r="AT127" s="252" t="s">
        <v>194</v>
      </c>
      <c r="AU127" s="252" t="s">
        <v>78</v>
      </c>
      <c r="AV127" s="11" t="s">
        <v>191</v>
      </c>
      <c r="AW127" s="11" t="s">
        <v>34</v>
      </c>
      <c r="AX127" s="11" t="s">
        <v>85</v>
      </c>
      <c r="AY127" s="252" t="s">
        <v>192</v>
      </c>
    </row>
    <row r="128" s="2" customFormat="1" ht="145.5" customHeight="1">
      <c r="A128" s="34"/>
      <c r="B128" s="35"/>
      <c r="C128" s="195" t="s">
        <v>201</v>
      </c>
      <c r="D128" s="195" t="s">
        <v>186</v>
      </c>
      <c r="E128" s="196" t="s">
        <v>951</v>
      </c>
      <c r="F128" s="197" t="s">
        <v>952</v>
      </c>
      <c r="G128" s="198" t="s">
        <v>198</v>
      </c>
      <c r="H128" s="199">
        <v>67.200000000000003</v>
      </c>
      <c r="I128" s="200"/>
      <c r="J128" s="201">
        <f>ROUND(I128*H128,2)</f>
        <v>0</v>
      </c>
      <c r="K128" s="197" t="s">
        <v>190</v>
      </c>
      <c r="L128" s="40"/>
      <c r="M128" s="202" t="s">
        <v>1</v>
      </c>
      <c r="N128" s="203" t="s">
        <v>43</v>
      </c>
      <c r="O128" s="87"/>
      <c r="P128" s="204">
        <f>O128*H128</f>
        <v>0</v>
      </c>
      <c r="Q128" s="204">
        <v>0</v>
      </c>
      <c r="R128" s="204">
        <f>Q128*H128</f>
        <v>0</v>
      </c>
      <c r="S128" s="204">
        <v>0</v>
      </c>
      <c r="T128" s="205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206" t="s">
        <v>191</v>
      </c>
      <c r="AT128" s="206" t="s">
        <v>186</v>
      </c>
      <c r="AU128" s="206" t="s">
        <v>78</v>
      </c>
      <c r="AY128" s="13" t="s">
        <v>192</v>
      </c>
      <c r="BE128" s="207">
        <f>IF(N128="základní",J128,0)</f>
        <v>0</v>
      </c>
      <c r="BF128" s="207">
        <f>IF(N128="snížená",J128,0)</f>
        <v>0</v>
      </c>
      <c r="BG128" s="207">
        <f>IF(N128="zákl. přenesená",J128,0)</f>
        <v>0</v>
      </c>
      <c r="BH128" s="207">
        <f>IF(N128="sníž. přenesená",J128,0)</f>
        <v>0</v>
      </c>
      <c r="BI128" s="207">
        <f>IF(N128="nulová",J128,0)</f>
        <v>0</v>
      </c>
      <c r="BJ128" s="13" t="s">
        <v>85</v>
      </c>
      <c r="BK128" s="207">
        <f>ROUND(I128*H128,2)</f>
        <v>0</v>
      </c>
      <c r="BL128" s="13" t="s">
        <v>191</v>
      </c>
      <c r="BM128" s="206" t="s">
        <v>953</v>
      </c>
    </row>
    <row r="129" s="10" customFormat="1">
      <c r="A129" s="10"/>
      <c r="B129" s="208"/>
      <c r="C129" s="209"/>
      <c r="D129" s="210" t="s">
        <v>194</v>
      </c>
      <c r="E129" s="211" t="s">
        <v>1</v>
      </c>
      <c r="F129" s="212" t="s">
        <v>954</v>
      </c>
      <c r="G129" s="209"/>
      <c r="H129" s="213">
        <v>67.200000000000003</v>
      </c>
      <c r="I129" s="214"/>
      <c r="J129" s="209"/>
      <c r="K129" s="209"/>
      <c r="L129" s="215"/>
      <c r="M129" s="216"/>
      <c r="N129" s="217"/>
      <c r="O129" s="217"/>
      <c r="P129" s="217"/>
      <c r="Q129" s="217"/>
      <c r="R129" s="217"/>
      <c r="S129" s="217"/>
      <c r="T129" s="218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  <c r="AT129" s="219" t="s">
        <v>194</v>
      </c>
      <c r="AU129" s="219" t="s">
        <v>78</v>
      </c>
      <c r="AV129" s="10" t="s">
        <v>87</v>
      </c>
      <c r="AW129" s="10" t="s">
        <v>34</v>
      </c>
      <c r="AX129" s="10" t="s">
        <v>85</v>
      </c>
      <c r="AY129" s="219" t="s">
        <v>192</v>
      </c>
    </row>
    <row r="130" s="2" customFormat="1" ht="62.7" customHeight="1">
      <c r="A130" s="34"/>
      <c r="B130" s="35"/>
      <c r="C130" s="195" t="s">
        <v>191</v>
      </c>
      <c r="D130" s="195" t="s">
        <v>186</v>
      </c>
      <c r="E130" s="196" t="s">
        <v>211</v>
      </c>
      <c r="F130" s="197" t="s">
        <v>212</v>
      </c>
      <c r="G130" s="198" t="s">
        <v>189</v>
      </c>
      <c r="H130" s="199">
        <v>19.199999999999999</v>
      </c>
      <c r="I130" s="200"/>
      <c r="J130" s="201">
        <f>ROUND(I130*H130,2)</f>
        <v>0</v>
      </c>
      <c r="K130" s="197" t="s">
        <v>190</v>
      </c>
      <c r="L130" s="40"/>
      <c r="M130" s="202" t="s">
        <v>1</v>
      </c>
      <c r="N130" s="203" t="s">
        <v>43</v>
      </c>
      <c r="O130" s="87"/>
      <c r="P130" s="204">
        <f>O130*H130</f>
        <v>0</v>
      </c>
      <c r="Q130" s="204">
        <v>0</v>
      </c>
      <c r="R130" s="204">
        <f>Q130*H130</f>
        <v>0</v>
      </c>
      <c r="S130" s="204">
        <v>0</v>
      </c>
      <c r="T130" s="205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206" t="s">
        <v>191</v>
      </c>
      <c r="AT130" s="206" t="s">
        <v>186</v>
      </c>
      <c r="AU130" s="206" t="s">
        <v>78</v>
      </c>
      <c r="AY130" s="13" t="s">
        <v>192</v>
      </c>
      <c r="BE130" s="207">
        <f>IF(N130="základní",J130,0)</f>
        <v>0</v>
      </c>
      <c r="BF130" s="207">
        <f>IF(N130="snížená",J130,0)</f>
        <v>0</v>
      </c>
      <c r="BG130" s="207">
        <f>IF(N130="zákl. přenesená",J130,0)</f>
        <v>0</v>
      </c>
      <c r="BH130" s="207">
        <f>IF(N130="sníž. přenesená",J130,0)</f>
        <v>0</v>
      </c>
      <c r="BI130" s="207">
        <f>IF(N130="nulová",J130,0)</f>
        <v>0</v>
      </c>
      <c r="BJ130" s="13" t="s">
        <v>85</v>
      </c>
      <c r="BK130" s="207">
        <f>ROUND(I130*H130,2)</f>
        <v>0</v>
      </c>
      <c r="BL130" s="13" t="s">
        <v>191</v>
      </c>
      <c r="BM130" s="206" t="s">
        <v>955</v>
      </c>
    </row>
    <row r="131" s="10" customFormat="1">
      <c r="A131" s="10"/>
      <c r="B131" s="208"/>
      <c r="C131" s="209"/>
      <c r="D131" s="210" t="s">
        <v>194</v>
      </c>
      <c r="E131" s="211" t="s">
        <v>1</v>
      </c>
      <c r="F131" s="212" t="s">
        <v>214</v>
      </c>
      <c r="G131" s="209"/>
      <c r="H131" s="213">
        <v>19.199999999999999</v>
      </c>
      <c r="I131" s="214"/>
      <c r="J131" s="209"/>
      <c r="K131" s="209"/>
      <c r="L131" s="215"/>
      <c r="M131" s="216"/>
      <c r="N131" s="217"/>
      <c r="O131" s="217"/>
      <c r="P131" s="217"/>
      <c r="Q131" s="217"/>
      <c r="R131" s="217"/>
      <c r="S131" s="217"/>
      <c r="T131" s="218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  <c r="AT131" s="219" t="s">
        <v>194</v>
      </c>
      <c r="AU131" s="219" t="s">
        <v>78</v>
      </c>
      <c r="AV131" s="10" t="s">
        <v>87</v>
      </c>
      <c r="AW131" s="10" t="s">
        <v>34</v>
      </c>
      <c r="AX131" s="10" t="s">
        <v>85</v>
      </c>
      <c r="AY131" s="219" t="s">
        <v>192</v>
      </c>
    </row>
    <row r="132" s="2" customFormat="1" ht="44.25" customHeight="1">
      <c r="A132" s="34"/>
      <c r="B132" s="35"/>
      <c r="C132" s="195" t="s">
        <v>210</v>
      </c>
      <c r="D132" s="195" t="s">
        <v>186</v>
      </c>
      <c r="E132" s="196" t="s">
        <v>216</v>
      </c>
      <c r="F132" s="197" t="s">
        <v>217</v>
      </c>
      <c r="G132" s="198" t="s">
        <v>218</v>
      </c>
      <c r="H132" s="199">
        <v>4</v>
      </c>
      <c r="I132" s="200"/>
      <c r="J132" s="201">
        <f>ROUND(I132*H132,2)</f>
        <v>0</v>
      </c>
      <c r="K132" s="197" t="s">
        <v>190</v>
      </c>
      <c r="L132" s="40"/>
      <c r="M132" s="202" t="s">
        <v>1</v>
      </c>
      <c r="N132" s="203" t="s">
        <v>43</v>
      </c>
      <c r="O132" s="87"/>
      <c r="P132" s="204">
        <f>O132*H132</f>
        <v>0</v>
      </c>
      <c r="Q132" s="204">
        <v>0</v>
      </c>
      <c r="R132" s="204">
        <f>Q132*H132</f>
        <v>0</v>
      </c>
      <c r="S132" s="204">
        <v>0</v>
      </c>
      <c r="T132" s="205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206" t="s">
        <v>191</v>
      </c>
      <c r="AT132" s="206" t="s">
        <v>186</v>
      </c>
      <c r="AU132" s="206" t="s">
        <v>78</v>
      </c>
      <c r="AY132" s="13" t="s">
        <v>192</v>
      </c>
      <c r="BE132" s="207">
        <f>IF(N132="základní",J132,0)</f>
        <v>0</v>
      </c>
      <c r="BF132" s="207">
        <f>IF(N132="snížená",J132,0)</f>
        <v>0</v>
      </c>
      <c r="BG132" s="207">
        <f>IF(N132="zákl. přenesená",J132,0)</f>
        <v>0</v>
      </c>
      <c r="BH132" s="207">
        <f>IF(N132="sníž. přenesená",J132,0)</f>
        <v>0</v>
      </c>
      <c r="BI132" s="207">
        <f>IF(N132="nulová",J132,0)</f>
        <v>0</v>
      </c>
      <c r="BJ132" s="13" t="s">
        <v>85</v>
      </c>
      <c r="BK132" s="207">
        <f>ROUND(I132*H132,2)</f>
        <v>0</v>
      </c>
      <c r="BL132" s="13" t="s">
        <v>191</v>
      </c>
      <c r="BM132" s="206" t="s">
        <v>956</v>
      </c>
    </row>
    <row r="133" s="10" customFormat="1">
      <c r="A133" s="10"/>
      <c r="B133" s="208"/>
      <c r="C133" s="209"/>
      <c r="D133" s="210" t="s">
        <v>194</v>
      </c>
      <c r="E133" s="211" t="s">
        <v>1</v>
      </c>
      <c r="F133" s="212" t="s">
        <v>957</v>
      </c>
      <c r="G133" s="209"/>
      <c r="H133" s="213">
        <v>4</v>
      </c>
      <c r="I133" s="214"/>
      <c r="J133" s="209"/>
      <c r="K133" s="209"/>
      <c r="L133" s="215"/>
      <c r="M133" s="216"/>
      <c r="N133" s="217"/>
      <c r="O133" s="217"/>
      <c r="P133" s="217"/>
      <c r="Q133" s="217"/>
      <c r="R133" s="217"/>
      <c r="S133" s="217"/>
      <c r="T133" s="218"/>
      <c r="U133" s="10"/>
      <c r="V133" s="10"/>
      <c r="W133" s="10"/>
      <c r="X133" s="10"/>
      <c r="Y133" s="10"/>
      <c r="Z133" s="10"/>
      <c r="AA133" s="10"/>
      <c r="AB133" s="10"/>
      <c r="AC133" s="10"/>
      <c r="AD133" s="10"/>
      <c r="AE133" s="10"/>
      <c r="AT133" s="219" t="s">
        <v>194</v>
      </c>
      <c r="AU133" s="219" t="s">
        <v>78</v>
      </c>
      <c r="AV133" s="10" t="s">
        <v>87</v>
      </c>
      <c r="AW133" s="10" t="s">
        <v>34</v>
      </c>
      <c r="AX133" s="10" t="s">
        <v>85</v>
      </c>
      <c r="AY133" s="219" t="s">
        <v>192</v>
      </c>
    </row>
    <row r="134" s="2" customFormat="1" ht="49.05" customHeight="1">
      <c r="A134" s="34"/>
      <c r="B134" s="35"/>
      <c r="C134" s="195" t="s">
        <v>215</v>
      </c>
      <c r="D134" s="195" t="s">
        <v>186</v>
      </c>
      <c r="E134" s="196" t="s">
        <v>221</v>
      </c>
      <c r="F134" s="197" t="s">
        <v>222</v>
      </c>
      <c r="G134" s="198" t="s">
        <v>218</v>
      </c>
      <c r="H134" s="199">
        <v>8</v>
      </c>
      <c r="I134" s="200"/>
      <c r="J134" s="201">
        <f>ROUND(I134*H134,2)</f>
        <v>0</v>
      </c>
      <c r="K134" s="197" t="s">
        <v>190</v>
      </c>
      <c r="L134" s="40"/>
      <c r="M134" s="202" t="s">
        <v>1</v>
      </c>
      <c r="N134" s="203" t="s">
        <v>43</v>
      </c>
      <c r="O134" s="87"/>
      <c r="P134" s="204">
        <f>O134*H134</f>
        <v>0</v>
      </c>
      <c r="Q134" s="204">
        <v>0</v>
      </c>
      <c r="R134" s="204">
        <f>Q134*H134</f>
        <v>0</v>
      </c>
      <c r="S134" s="204">
        <v>0</v>
      </c>
      <c r="T134" s="205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206" t="s">
        <v>191</v>
      </c>
      <c r="AT134" s="206" t="s">
        <v>186</v>
      </c>
      <c r="AU134" s="206" t="s">
        <v>78</v>
      </c>
      <c r="AY134" s="13" t="s">
        <v>192</v>
      </c>
      <c r="BE134" s="207">
        <f>IF(N134="základní",J134,0)</f>
        <v>0</v>
      </c>
      <c r="BF134" s="207">
        <f>IF(N134="snížená",J134,0)</f>
        <v>0</v>
      </c>
      <c r="BG134" s="207">
        <f>IF(N134="zákl. přenesená",J134,0)</f>
        <v>0</v>
      </c>
      <c r="BH134" s="207">
        <f>IF(N134="sníž. přenesená",J134,0)</f>
        <v>0</v>
      </c>
      <c r="BI134" s="207">
        <f>IF(N134="nulová",J134,0)</f>
        <v>0</v>
      </c>
      <c r="BJ134" s="13" t="s">
        <v>85</v>
      </c>
      <c r="BK134" s="207">
        <f>ROUND(I134*H134,2)</f>
        <v>0</v>
      </c>
      <c r="BL134" s="13" t="s">
        <v>191</v>
      </c>
      <c r="BM134" s="206" t="s">
        <v>958</v>
      </c>
    </row>
    <row r="135" s="10" customFormat="1">
      <c r="A135" s="10"/>
      <c r="B135" s="208"/>
      <c r="C135" s="209"/>
      <c r="D135" s="210" t="s">
        <v>194</v>
      </c>
      <c r="E135" s="211" t="s">
        <v>1</v>
      </c>
      <c r="F135" s="212" t="s">
        <v>959</v>
      </c>
      <c r="G135" s="209"/>
      <c r="H135" s="213">
        <v>8</v>
      </c>
      <c r="I135" s="214"/>
      <c r="J135" s="209"/>
      <c r="K135" s="209"/>
      <c r="L135" s="215"/>
      <c r="M135" s="216"/>
      <c r="N135" s="217"/>
      <c r="O135" s="217"/>
      <c r="P135" s="217"/>
      <c r="Q135" s="217"/>
      <c r="R135" s="217"/>
      <c r="S135" s="217"/>
      <c r="T135" s="218"/>
      <c r="U135" s="10"/>
      <c r="V135" s="10"/>
      <c r="W135" s="10"/>
      <c r="X135" s="10"/>
      <c r="Y135" s="10"/>
      <c r="Z135" s="10"/>
      <c r="AA135" s="10"/>
      <c r="AB135" s="10"/>
      <c r="AC135" s="10"/>
      <c r="AD135" s="10"/>
      <c r="AE135" s="10"/>
      <c r="AT135" s="219" t="s">
        <v>194</v>
      </c>
      <c r="AU135" s="219" t="s">
        <v>78</v>
      </c>
      <c r="AV135" s="10" t="s">
        <v>87</v>
      </c>
      <c r="AW135" s="10" t="s">
        <v>34</v>
      </c>
      <c r="AX135" s="10" t="s">
        <v>85</v>
      </c>
      <c r="AY135" s="219" t="s">
        <v>192</v>
      </c>
    </row>
    <row r="136" s="2" customFormat="1" ht="114.9" customHeight="1">
      <c r="A136" s="34"/>
      <c r="B136" s="35"/>
      <c r="C136" s="195" t="s">
        <v>220</v>
      </c>
      <c r="D136" s="195" t="s">
        <v>186</v>
      </c>
      <c r="E136" s="196" t="s">
        <v>960</v>
      </c>
      <c r="F136" s="197" t="s">
        <v>961</v>
      </c>
      <c r="G136" s="198" t="s">
        <v>189</v>
      </c>
      <c r="H136" s="199">
        <v>120</v>
      </c>
      <c r="I136" s="200"/>
      <c r="J136" s="201">
        <f>ROUND(I136*H136,2)</f>
        <v>0</v>
      </c>
      <c r="K136" s="197" t="s">
        <v>190</v>
      </c>
      <c r="L136" s="40"/>
      <c r="M136" s="202" t="s">
        <v>1</v>
      </c>
      <c r="N136" s="203" t="s">
        <v>43</v>
      </c>
      <c r="O136" s="87"/>
      <c r="P136" s="204">
        <f>O136*H136</f>
        <v>0</v>
      </c>
      <c r="Q136" s="204">
        <v>0</v>
      </c>
      <c r="R136" s="204">
        <f>Q136*H136</f>
        <v>0</v>
      </c>
      <c r="S136" s="204">
        <v>0</v>
      </c>
      <c r="T136" s="205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206" t="s">
        <v>191</v>
      </c>
      <c r="AT136" s="206" t="s">
        <v>186</v>
      </c>
      <c r="AU136" s="206" t="s">
        <v>78</v>
      </c>
      <c r="AY136" s="13" t="s">
        <v>192</v>
      </c>
      <c r="BE136" s="207">
        <f>IF(N136="základní",J136,0)</f>
        <v>0</v>
      </c>
      <c r="BF136" s="207">
        <f>IF(N136="snížená",J136,0)</f>
        <v>0</v>
      </c>
      <c r="BG136" s="207">
        <f>IF(N136="zákl. přenesená",J136,0)</f>
        <v>0</v>
      </c>
      <c r="BH136" s="207">
        <f>IF(N136="sníž. přenesená",J136,0)</f>
        <v>0</v>
      </c>
      <c r="BI136" s="207">
        <f>IF(N136="nulová",J136,0)</f>
        <v>0</v>
      </c>
      <c r="BJ136" s="13" t="s">
        <v>85</v>
      </c>
      <c r="BK136" s="207">
        <f>ROUND(I136*H136,2)</f>
        <v>0</v>
      </c>
      <c r="BL136" s="13" t="s">
        <v>191</v>
      </c>
      <c r="BM136" s="206" t="s">
        <v>962</v>
      </c>
    </row>
    <row r="137" s="2" customFormat="1">
      <c r="A137" s="34"/>
      <c r="B137" s="35"/>
      <c r="C137" s="36"/>
      <c r="D137" s="210" t="s">
        <v>238</v>
      </c>
      <c r="E137" s="36"/>
      <c r="F137" s="220" t="s">
        <v>239</v>
      </c>
      <c r="G137" s="36"/>
      <c r="H137" s="36"/>
      <c r="I137" s="221"/>
      <c r="J137" s="36"/>
      <c r="K137" s="36"/>
      <c r="L137" s="40"/>
      <c r="M137" s="222"/>
      <c r="N137" s="223"/>
      <c r="O137" s="87"/>
      <c r="P137" s="87"/>
      <c r="Q137" s="87"/>
      <c r="R137" s="87"/>
      <c r="S137" s="87"/>
      <c r="T137" s="88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T137" s="13" t="s">
        <v>238</v>
      </c>
      <c r="AU137" s="13" t="s">
        <v>78</v>
      </c>
    </row>
    <row r="138" s="10" customFormat="1">
      <c r="A138" s="10"/>
      <c r="B138" s="208"/>
      <c r="C138" s="209"/>
      <c r="D138" s="210" t="s">
        <v>194</v>
      </c>
      <c r="E138" s="211" t="s">
        <v>1</v>
      </c>
      <c r="F138" s="212" t="s">
        <v>963</v>
      </c>
      <c r="G138" s="209"/>
      <c r="H138" s="213">
        <v>120</v>
      </c>
      <c r="I138" s="214"/>
      <c r="J138" s="209"/>
      <c r="K138" s="209"/>
      <c r="L138" s="215"/>
      <c r="M138" s="216"/>
      <c r="N138" s="217"/>
      <c r="O138" s="217"/>
      <c r="P138" s="217"/>
      <c r="Q138" s="217"/>
      <c r="R138" s="217"/>
      <c r="S138" s="217"/>
      <c r="T138" s="218"/>
      <c r="U138" s="10"/>
      <c r="V138" s="10"/>
      <c r="W138" s="10"/>
      <c r="X138" s="10"/>
      <c r="Y138" s="10"/>
      <c r="Z138" s="10"/>
      <c r="AA138" s="10"/>
      <c r="AB138" s="10"/>
      <c r="AC138" s="10"/>
      <c r="AD138" s="10"/>
      <c r="AE138" s="10"/>
      <c r="AT138" s="219" t="s">
        <v>194</v>
      </c>
      <c r="AU138" s="219" t="s">
        <v>78</v>
      </c>
      <c r="AV138" s="10" t="s">
        <v>87</v>
      </c>
      <c r="AW138" s="10" t="s">
        <v>34</v>
      </c>
      <c r="AX138" s="10" t="s">
        <v>85</v>
      </c>
      <c r="AY138" s="219" t="s">
        <v>192</v>
      </c>
    </row>
    <row r="139" s="2" customFormat="1" ht="114.9" customHeight="1">
      <c r="A139" s="34"/>
      <c r="B139" s="35"/>
      <c r="C139" s="195" t="s">
        <v>224</v>
      </c>
      <c r="D139" s="195" t="s">
        <v>186</v>
      </c>
      <c r="E139" s="196" t="s">
        <v>242</v>
      </c>
      <c r="F139" s="197" t="s">
        <v>243</v>
      </c>
      <c r="G139" s="198" t="s">
        <v>244</v>
      </c>
      <c r="H139" s="199">
        <v>8</v>
      </c>
      <c r="I139" s="200"/>
      <c r="J139" s="201">
        <f>ROUND(I139*H139,2)</f>
        <v>0</v>
      </c>
      <c r="K139" s="197" t="s">
        <v>190</v>
      </c>
      <c r="L139" s="40"/>
      <c r="M139" s="202" t="s">
        <v>1</v>
      </c>
      <c r="N139" s="203" t="s">
        <v>43</v>
      </c>
      <c r="O139" s="87"/>
      <c r="P139" s="204">
        <f>O139*H139</f>
        <v>0</v>
      </c>
      <c r="Q139" s="204">
        <v>0</v>
      </c>
      <c r="R139" s="204">
        <f>Q139*H139</f>
        <v>0</v>
      </c>
      <c r="S139" s="204">
        <v>0</v>
      </c>
      <c r="T139" s="205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206" t="s">
        <v>191</v>
      </c>
      <c r="AT139" s="206" t="s">
        <v>186</v>
      </c>
      <c r="AU139" s="206" t="s">
        <v>78</v>
      </c>
      <c r="AY139" s="13" t="s">
        <v>192</v>
      </c>
      <c r="BE139" s="207">
        <f>IF(N139="základní",J139,0)</f>
        <v>0</v>
      </c>
      <c r="BF139" s="207">
        <f>IF(N139="snížená",J139,0)</f>
        <v>0</v>
      </c>
      <c r="BG139" s="207">
        <f>IF(N139="zákl. přenesená",J139,0)</f>
        <v>0</v>
      </c>
      <c r="BH139" s="207">
        <f>IF(N139="sníž. přenesená",J139,0)</f>
        <v>0</v>
      </c>
      <c r="BI139" s="207">
        <f>IF(N139="nulová",J139,0)</f>
        <v>0</v>
      </c>
      <c r="BJ139" s="13" t="s">
        <v>85</v>
      </c>
      <c r="BK139" s="207">
        <f>ROUND(I139*H139,2)</f>
        <v>0</v>
      </c>
      <c r="BL139" s="13" t="s">
        <v>191</v>
      </c>
      <c r="BM139" s="206" t="s">
        <v>964</v>
      </c>
    </row>
    <row r="140" s="10" customFormat="1">
      <c r="A140" s="10"/>
      <c r="B140" s="208"/>
      <c r="C140" s="209"/>
      <c r="D140" s="210" t="s">
        <v>194</v>
      </c>
      <c r="E140" s="211" t="s">
        <v>1</v>
      </c>
      <c r="F140" s="212" t="s">
        <v>959</v>
      </c>
      <c r="G140" s="209"/>
      <c r="H140" s="213">
        <v>8</v>
      </c>
      <c r="I140" s="214"/>
      <c r="J140" s="209"/>
      <c r="K140" s="209"/>
      <c r="L140" s="215"/>
      <c r="M140" s="216"/>
      <c r="N140" s="217"/>
      <c r="O140" s="217"/>
      <c r="P140" s="217"/>
      <c r="Q140" s="217"/>
      <c r="R140" s="217"/>
      <c r="S140" s="217"/>
      <c r="T140" s="218"/>
      <c r="U140" s="10"/>
      <c r="V140" s="10"/>
      <c r="W140" s="10"/>
      <c r="X140" s="10"/>
      <c r="Y140" s="10"/>
      <c r="Z140" s="10"/>
      <c r="AA140" s="10"/>
      <c r="AB140" s="10"/>
      <c r="AC140" s="10"/>
      <c r="AD140" s="10"/>
      <c r="AE140" s="10"/>
      <c r="AT140" s="219" t="s">
        <v>194</v>
      </c>
      <c r="AU140" s="219" t="s">
        <v>78</v>
      </c>
      <c r="AV140" s="10" t="s">
        <v>87</v>
      </c>
      <c r="AW140" s="10" t="s">
        <v>34</v>
      </c>
      <c r="AX140" s="10" t="s">
        <v>85</v>
      </c>
      <c r="AY140" s="219" t="s">
        <v>192</v>
      </c>
    </row>
    <row r="141" s="2" customFormat="1" ht="90" customHeight="1">
      <c r="A141" s="34"/>
      <c r="B141" s="35"/>
      <c r="C141" s="195" t="s">
        <v>230</v>
      </c>
      <c r="D141" s="195" t="s">
        <v>186</v>
      </c>
      <c r="E141" s="196" t="s">
        <v>252</v>
      </c>
      <c r="F141" s="197" t="s">
        <v>253</v>
      </c>
      <c r="G141" s="198" t="s">
        <v>244</v>
      </c>
      <c r="H141" s="199">
        <v>4</v>
      </c>
      <c r="I141" s="200"/>
      <c r="J141" s="201">
        <f>ROUND(I141*H141,2)</f>
        <v>0</v>
      </c>
      <c r="K141" s="197" t="s">
        <v>190</v>
      </c>
      <c r="L141" s="40"/>
      <c r="M141" s="202" t="s">
        <v>1</v>
      </c>
      <c r="N141" s="203" t="s">
        <v>43</v>
      </c>
      <c r="O141" s="87"/>
      <c r="P141" s="204">
        <f>O141*H141</f>
        <v>0</v>
      </c>
      <c r="Q141" s="204">
        <v>0</v>
      </c>
      <c r="R141" s="204">
        <f>Q141*H141</f>
        <v>0</v>
      </c>
      <c r="S141" s="204">
        <v>0</v>
      </c>
      <c r="T141" s="205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206" t="s">
        <v>191</v>
      </c>
      <c r="AT141" s="206" t="s">
        <v>186</v>
      </c>
      <c r="AU141" s="206" t="s">
        <v>78</v>
      </c>
      <c r="AY141" s="13" t="s">
        <v>192</v>
      </c>
      <c r="BE141" s="207">
        <f>IF(N141="základní",J141,0)</f>
        <v>0</v>
      </c>
      <c r="BF141" s="207">
        <f>IF(N141="snížená",J141,0)</f>
        <v>0</v>
      </c>
      <c r="BG141" s="207">
        <f>IF(N141="zákl. přenesená",J141,0)</f>
        <v>0</v>
      </c>
      <c r="BH141" s="207">
        <f>IF(N141="sníž. přenesená",J141,0)</f>
        <v>0</v>
      </c>
      <c r="BI141" s="207">
        <f>IF(N141="nulová",J141,0)</f>
        <v>0</v>
      </c>
      <c r="BJ141" s="13" t="s">
        <v>85</v>
      </c>
      <c r="BK141" s="207">
        <f>ROUND(I141*H141,2)</f>
        <v>0</v>
      </c>
      <c r="BL141" s="13" t="s">
        <v>191</v>
      </c>
      <c r="BM141" s="206" t="s">
        <v>965</v>
      </c>
    </row>
    <row r="142" s="2" customFormat="1" ht="78" customHeight="1">
      <c r="A142" s="34"/>
      <c r="B142" s="35"/>
      <c r="C142" s="195" t="s">
        <v>234</v>
      </c>
      <c r="D142" s="195" t="s">
        <v>186</v>
      </c>
      <c r="E142" s="196" t="s">
        <v>966</v>
      </c>
      <c r="F142" s="197" t="s">
        <v>967</v>
      </c>
      <c r="G142" s="198" t="s">
        <v>189</v>
      </c>
      <c r="H142" s="199">
        <v>9.8000000000000007</v>
      </c>
      <c r="I142" s="200"/>
      <c r="J142" s="201">
        <f>ROUND(I142*H142,2)</f>
        <v>0</v>
      </c>
      <c r="K142" s="197" t="s">
        <v>190</v>
      </c>
      <c r="L142" s="40"/>
      <c r="M142" s="202" t="s">
        <v>1</v>
      </c>
      <c r="N142" s="203" t="s">
        <v>43</v>
      </c>
      <c r="O142" s="87"/>
      <c r="P142" s="204">
        <f>O142*H142</f>
        <v>0</v>
      </c>
      <c r="Q142" s="204">
        <v>0</v>
      </c>
      <c r="R142" s="204">
        <f>Q142*H142</f>
        <v>0</v>
      </c>
      <c r="S142" s="204">
        <v>0</v>
      </c>
      <c r="T142" s="205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206" t="s">
        <v>191</v>
      </c>
      <c r="AT142" s="206" t="s">
        <v>186</v>
      </c>
      <c r="AU142" s="206" t="s">
        <v>78</v>
      </c>
      <c r="AY142" s="13" t="s">
        <v>192</v>
      </c>
      <c r="BE142" s="207">
        <f>IF(N142="základní",J142,0)</f>
        <v>0</v>
      </c>
      <c r="BF142" s="207">
        <f>IF(N142="snížená",J142,0)</f>
        <v>0</v>
      </c>
      <c r="BG142" s="207">
        <f>IF(N142="zákl. přenesená",J142,0)</f>
        <v>0</v>
      </c>
      <c r="BH142" s="207">
        <f>IF(N142="sníž. přenesená",J142,0)</f>
        <v>0</v>
      </c>
      <c r="BI142" s="207">
        <f>IF(N142="nulová",J142,0)</f>
        <v>0</v>
      </c>
      <c r="BJ142" s="13" t="s">
        <v>85</v>
      </c>
      <c r="BK142" s="207">
        <f>ROUND(I142*H142,2)</f>
        <v>0</v>
      </c>
      <c r="BL142" s="13" t="s">
        <v>191</v>
      </c>
      <c r="BM142" s="206" t="s">
        <v>968</v>
      </c>
    </row>
    <row r="143" s="2" customFormat="1" ht="66.75" customHeight="1">
      <c r="A143" s="34"/>
      <c r="B143" s="35"/>
      <c r="C143" s="195" t="s">
        <v>241</v>
      </c>
      <c r="D143" s="195" t="s">
        <v>186</v>
      </c>
      <c r="E143" s="196" t="s">
        <v>263</v>
      </c>
      <c r="F143" s="197" t="s">
        <v>264</v>
      </c>
      <c r="G143" s="198" t="s">
        <v>189</v>
      </c>
      <c r="H143" s="199">
        <v>19.199999999999999</v>
      </c>
      <c r="I143" s="200"/>
      <c r="J143" s="201">
        <f>ROUND(I143*H143,2)</f>
        <v>0</v>
      </c>
      <c r="K143" s="197" t="s">
        <v>190</v>
      </c>
      <c r="L143" s="40"/>
      <c r="M143" s="202" t="s">
        <v>1</v>
      </c>
      <c r="N143" s="203" t="s">
        <v>43</v>
      </c>
      <c r="O143" s="87"/>
      <c r="P143" s="204">
        <f>O143*H143</f>
        <v>0</v>
      </c>
      <c r="Q143" s="204">
        <v>0</v>
      </c>
      <c r="R143" s="204">
        <f>Q143*H143</f>
        <v>0</v>
      </c>
      <c r="S143" s="204">
        <v>0</v>
      </c>
      <c r="T143" s="205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206" t="s">
        <v>191</v>
      </c>
      <c r="AT143" s="206" t="s">
        <v>186</v>
      </c>
      <c r="AU143" s="206" t="s">
        <v>78</v>
      </c>
      <c r="AY143" s="13" t="s">
        <v>192</v>
      </c>
      <c r="BE143" s="207">
        <f>IF(N143="základní",J143,0)</f>
        <v>0</v>
      </c>
      <c r="BF143" s="207">
        <f>IF(N143="snížená",J143,0)</f>
        <v>0</v>
      </c>
      <c r="BG143" s="207">
        <f>IF(N143="zákl. přenesená",J143,0)</f>
        <v>0</v>
      </c>
      <c r="BH143" s="207">
        <f>IF(N143="sníž. přenesená",J143,0)</f>
        <v>0</v>
      </c>
      <c r="BI143" s="207">
        <f>IF(N143="nulová",J143,0)</f>
        <v>0</v>
      </c>
      <c r="BJ143" s="13" t="s">
        <v>85</v>
      </c>
      <c r="BK143" s="207">
        <f>ROUND(I143*H143,2)</f>
        <v>0</v>
      </c>
      <c r="BL143" s="13" t="s">
        <v>191</v>
      </c>
      <c r="BM143" s="206" t="s">
        <v>969</v>
      </c>
    </row>
    <row r="144" s="10" customFormat="1">
      <c r="A144" s="10"/>
      <c r="B144" s="208"/>
      <c r="C144" s="209"/>
      <c r="D144" s="210" t="s">
        <v>194</v>
      </c>
      <c r="E144" s="211" t="s">
        <v>1</v>
      </c>
      <c r="F144" s="212" t="s">
        <v>214</v>
      </c>
      <c r="G144" s="209"/>
      <c r="H144" s="213">
        <v>19.199999999999999</v>
      </c>
      <c r="I144" s="214"/>
      <c r="J144" s="209"/>
      <c r="K144" s="209"/>
      <c r="L144" s="215"/>
      <c r="M144" s="216"/>
      <c r="N144" s="217"/>
      <c r="O144" s="217"/>
      <c r="P144" s="217"/>
      <c r="Q144" s="217"/>
      <c r="R144" s="217"/>
      <c r="S144" s="217"/>
      <c r="T144" s="218"/>
      <c r="U144" s="10"/>
      <c r="V144" s="10"/>
      <c r="W144" s="10"/>
      <c r="X144" s="10"/>
      <c r="Y144" s="10"/>
      <c r="Z144" s="10"/>
      <c r="AA144" s="10"/>
      <c r="AB144" s="10"/>
      <c r="AC144" s="10"/>
      <c r="AD144" s="10"/>
      <c r="AE144" s="10"/>
      <c r="AT144" s="219" t="s">
        <v>194</v>
      </c>
      <c r="AU144" s="219" t="s">
        <v>78</v>
      </c>
      <c r="AV144" s="10" t="s">
        <v>87</v>
      </c>
      <c r="AW144" s="10" t="s">
        <v>34</v>
      </c>
      <c r="AX144" s="10" t="s">
        <v>85</v>
      </c>
      <c r="AY144" s="219" t="s">
        <v>192</v>
      </c>
    </row>
    <row r="145" s="2" customFormat="1" ht="49.05" customHeight="1">
      <c r="A145" s="34"/>
      <c r="B145" s="35"/>
      <c r="C145" s="195" t="s">
        <v>246</v>
      </c>
      <c r="D145" s="195" t="s">
        <v>186</v>
      </c>
      <c r="E145" s="196" t="s">
        <v>267</v>
      </c>
      <c r="F145" s="197" t="s">
        <v>268</v>
      </c>
      <c r="G145" s="198" t="s">
        <v>218</v>
      </c>
      <c r="H145" s="199">
        <v>4</v>
      </c>
      <c r="I145" s="200"/>
      <c r="J145" s="201">
        <f>ROUND(I145*H145,2)</f>
        <v>0</v>
      </c>
      <c r="K145" s="197" t="s">
        <v>190</v>
      </c>
      <c r="L145" s="40"/>
      <c r="M145" s="202" t="s">
        <v>1</v>
      </c>
      <c r="N145" s="203" t="s">
        <v>43</v>
      </c>
      <c r="O145" s="87"/>
      <c r="P145" s="204">
        <f>O145*H145</f>
        <v>0</v>
      </c>
      <c r="Q145" s="204">
        <v>0</v>
      </c>
      <c r="R145" s="204">
        <f>Q145*H145</f>
        <v>0</v>
      </c>
      <c r="S145" s="204">
        <v>0</v>
      </c>
      <c r="T145" s="205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206" t="s">
        <v>191</v>
      </c>
      <c r="AT145" s="206" t="s">
        <v>186</v>
      </c>
      <c r="AU145" s="206" t="s">
        <v>78</v>
      </c>
      <c r="AY145" s="13" t="s">
        <v>192</v>
      </c>
      <c r="BE145" s="207">
        <f>IF(N145="základní",J145,0)</f>
        <v>0</v>
      </c>
      <c r="BF145" s="207">
        <f>IF(N145="snížená",J145,0)</f>
        <v>0</v>
      </c>
      <c r="BG145" s="207">
        <f>IF(N145="zákl. přenesená",J145,0)</f>
        <v>0</v>
      </c>
      <c r="BH145" s="207">
        <f>IF(N145="sníž. přenesená",J145,0)</f>
        <v>0</v>
      </c>
      <c r="BI145" s="207">
        <f>IF(N145="nulová",J145,0)</f>
        <v>0</v>
      </c>
      <c r="BJ145" s="13" t="s">
        <v>85</v>
      </c>
      <c r="BK145" s="207">
        <f>ROUND(I145*H145,2)</f>
        <v>0</v>
      </c>
      <c r="BL145" s="13" t="s">
        <v>191</v>
      </c>
      <c r="BM145" s="206" t="s">
        <v>970</v>
      </c>
    </row>
    <row r="146" s="10" customFormat="1">
      <c r="A146" s="10"/>
      <c r="B146" s="208"/>
      <c r="C146" s="209"/>
      <c r="D146" s="210" t="s">
        <v>194</v>
      </c>
      <c r="E146" s="211" t="s">
        <v>1</v>
      </c>
      <c r="F146" s="212" t="s">
        <v>957</v>
      </c>
      <c r="G146" s="209"/>
      <c r="H146" s="213">
        <v>4</v>
      </c>
      <c r="I146" s="214"/>
      <c r="J146" s="209"/>
      <c r="K146" s="209"/>
      <c r="L146" s="215"/>
      <c r="M146" s="216"/>
      <c r="N146" s="217"/>
      <c r="O146" s="217"/>
      <c r="P146" s="217"/>
      <c r="Q146" s="217"/>
      <c r="R146" s="217"/>
      <c r="S146" s="217"/>
      <c r="T146" s="218"/>
      <c r="U146" s="10"/>
      <c r="V146" s="10"/>
      <c r="W146" s="10"/>
      <c r="X146" s="10"/>
      <c r="Y146" s="10"/>
      <c r="Z146" s="10"/>
      <c r="AA146" s="10"/>
      <c r="AB146" s="10"/>
      <c r="AC146" s="10"/>
      <c r="AD146" s="10"/>
      <c r="AE146" s="10"/>
      <c r="AT146" s="219" t="s">
        <v>194</v>
      </c>
      <c r="AU146" s="219" t="s">
        <v>78</v>
      </c>
      <c r="AV146" s="10" t="s">
        <v>87</v>
      </c>
      <c r="AW146" s="10" t="s">
        <v>34</v>
      </c>
      <c r="AX146" s="10" t="s">
        <v>85</v>
      </c>
      <c r="AY146" s="219" t="s">
        <v>192</v>
      </c>
    </row>
    <row r="147" s="2" customFormat="1" ht="90" customHeight="1">
      <c r="A147" s="34"/>
      <c r="B147" s="35"/>
      <c r="C147" s="195" t="s">
        <v>251</v>
      </c>
      <c r="D147" s="195" t="s">
        <v>186</v>
      </c>
      <c r="E147" s="196" t="s">
        <v>271</v>
      </c>
      <c r="F147" s="197" t="s">
        <v>272</v>
      </c>
      <c r="G147" s="198" t="s">
        <v>198</v>
      </c>
      <c r="H147" s="199">
        <v>72.647999999999996</v>
      </c>
      <c r="I147" s="200"/>
      <c r="J147" s="201">
        <f>ROUND(I147*H147,2)</f>
        <v>0</v>
      </c>
      <c r="K147" s="197" t="s">
        <v>190</v>
      </c>
      <c r="L147" s="40"/>
      <c r="M147" s="202" t="s">
        <v>1</v>
      </c>
      <c r="N147" s="203" t="s">
        <v>43</v>
      </c>
      <c r="O147" s="87"/>
      <c r="P147" s="204">
        <f>O147*H147</f>
        <v>0</v>
      </c>
      <c r="Q147" s="204">
        <v>0</v>
      </c>
      <c r="R147" s="204">
        <f>Q147*H147</f>
        <v>0</v>
      </c>
      <c r="S147" s="204">
        <v>0</v>
      </c>
      <c r="T147" s="205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206" t="s">
        <v>191</v>
      </c>
      <c r="AT147" s="206" t="s">
        <v>186</v>
      </c>
      <c r="AU147" s="206" t="s">
        <v>78</v>
      </c>
      <c r="AY147" s="13" t="s">
        <v>192</v>
      </c>
      <c r="BE147" s="207">
        <f>IF(N147="základní",J147,0)</f>
        <v>0</v>
      </c>
      <c r="BF147" s="207">
        <f>IF(N147="snížená",J147,0)</f>
        <v>0</v>
      </c>
      <c r="BG147" s="207">
        <f>IF(N147="zákl. přenesená",J147,0)</f>
        <v>0</v>
      </c>
      <c r="BH147" s="207">
        <f>IF(N147="sníž. přenesená",J147,0)</f>
        <v>0</v>
      </c>
      <c r="BI147" s="207">
        <f>IF(N147="nulová",J147,0)</f>
        <v>0</v>
      </c>
      <c r="BJ147" s="13" t="s">
        <v>85</v>
      </c>
      <c r="BK147" s="207">
        <f>ROUND(I147*H147,2)</f>
        <v>0</v>
      </c>
      <c r="BL147" s="13" t="s">
        <v>191</v>
      </c>
      <c r="BM147" s="206" t="s">
        <v>971</v>
      </c>
    </row>
    <row r="148" s="2" customFormat="1" ht="128.55" customHeight="1">
      <c r="A148" s="34"/>
      <c r="B148" s="35"/>
      <c r="C148" s="195" t="s">
        <v>255</v>
      </c>
      <c r="D148" s="195" t="s">
        <v>186</v>
      </c>
      <c r="E148" s="196" t="s">
        <v>275</v>
      </c>
      <c r="F148" s="197" t="s">
        <v>276</v>
      </c>
      <c r="G148" s="198" t="s">
        <v>227</v>
      </c>
      <c r="H148" s="199">
        <v>0.26000000000000001</v>
      </c>
      <c r="I148" s="200"/>
      <c r="J148" s="201">
        <f>ROUND(I148*H148,2)</f>
        <v>0</v>
      </c>
      <c r="K148" s="197" t="s">
        <v>190</v>
      </c>
      <c r="L148" s="40"/>
      <c r="M148" s="202" t="s">
        <v>1</v>
      </c>
      <c r="N148" s="203" t="s">
        <v>43</v>
      </c>
      <c r="O148" s="87"/>
      <c r="P148" s="204">
        <f>O148*H148</f>
        <v>0</v>
      </c>
      <c r="Q148" s="204">
        <v>0</v>
      </c>
      <c r="R148" s="204">
        <f>Q148*H148</f>
        <v>0</v>
      </c>
      <c r="S148" s="204">
        <v>0</v>
      </c>
      <c r="T148" s="205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206" t="s">
        <v>191</v>
      </c>
      <c r="AT148" s="206" t="s">
        <v>186</v>
      </c>
      <c r="AU148" s="206" t="s">
        <v>78</v>
      </c>
      <c r="AY148" s="13" t="s">
        <v>192</v>
      </c>
      <c r="BE148" s="207">
        <f>IF(N148="základní",J148,0)</f>
        <v>0</v>
      </c>
      <c r="BF148" s="207">
        <f>IF(N148="snížená",J148,0)</f>
        <v>0</v>
      </c>
      <c r="BG148" s="207">
        <f>IF(N148="zákl. přenesená",J148,0)</f>
        <v>0</v>
      </c>
      <c r="BH148" s="207">
        <f>IF(N148="sníž. přenesená",J148,0)</f>
        <v>0</v>
      </c>
      <c r="BI148" s="207">
        <f>IF(N148="nulová",J148,0)</f>
        <v>0</v>
      </c>
      <c r="BJ148" s="13" t="s">
        <v>85</v>
      </c>
      <c r="BK148" s="207">
        <f>ROUND(I148*H148,2)</f>
        <v>0</v>
      </c>
      <c r="BL148" s="13" t="s">
        <v>191</v>
      </c>
      <c r="BM148" s="206" t="s">
        <v>972</v>
      </c>
    </row>
    <row r="149" s="2" customFormat="1">
      <c r="A149" s="34"/>
      <c r="B149" s="35"/>
      <c r="C149" s="36"/>
      <c r="D149" s="210" t="s">
        <v>238</v>
      </c>
      <c r="E149" s="36"/>
      <c r="F149" s="220" t="s">
        <v>278</v>
      </c>
      <c r="G149" s="36"/>
      <c r="H149" s="36"/>
      <c r="I149" s="221"/>
      <c r="J149" s="36"/>
      <c r="K149" s="36"/>
      <c r="L149" s="40"/>
      <c r="M149" s="222"/>
      <c r="N149" s="223"/>
      <c r="O149" s="87"/>
      <c r="P149" s="87"/>
      <c r="Q149" s="87"/>
      <c r="R149" s="87"/>
      <c r="S149" s="87"/>
      <c r="T149" s="88"/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T149" s="13" t="s">
        <v>238</v>
      </c>
      <c r="AU149" s="13" t="s">
        <v>78</v>
      </c>
    </row>
    <row r="150" s="10" customFormat="1">
      <c r="A150" s="10"/>
      <c r="B150" s="208"/>
      <c r="C150" s="209"/>
      <c r="D150" s="210" t="s">
        <v>194</v>
      </c>
      <c r="E150" s="211" t="s">
        <v>1</v>
      </c>
      <c r="F150" s="212" t="s">
        <v>973</v>
      </c>
      <c r="G150" s="209"/>
      <c r="H150" s="213">
        <v>0.26000000000000001</v>
      </c>
      <c r="I150" s="214"/>
      <c r="J150" s="209"/>
      <c r="K150" s="209"/>
      <c r="L150" s="215"/>
      <c r="M150" s="216"/>
      <c r="N150" s="217"/>
      <c r="O150" s="217"/>
      <c r="P150" s="217"/>
      <c r="Q150" s="217"/>
      <c r="R150" s="217"/>
      <c r="S150" s="217"/>
      <c r="T150" s="218"/>
      <c r="U150" s="10"/>
      <c r="V150" s="10"/>
      <c r="W150" s="10"/>
      <c r="X150" s="10"/>
      <c r="Y150" s="10"/>
      <c r="Z150" s="10"/>
      <c r="AA150" s="10"/>
      <c r="AB150" s="10"/>
      <c r="AC150" s="10"/>
      <c r="AD150" s="10"/>
      <c r="AE150" s="10"/>
      <c r="AT150" s="219" t="s">
        <v>194</v>
      </c>
      <c r="AU150" s="219" t="s">
        <v>78</v>
      </c>
      <c r="AV150" s="10" t="s">
        <v>87</v>
      </c>
      <c r="AW150" s="10" t="s">
        <v>34</v>
      </c>
      <c r="AX150" s="10" t="s">
        <v>85</v>
      </c>
      <c r="AY150" s="219" t="s">
        <v>192</v>
      </c>
    </row>
    <row r="151" s="2" customFormat="1" ht="101.25" customHeight="1">
      <c r="A151" s="34"/>
      <c r="B151" s="35"/>
      <c r="C151" s="195" t="s">
        <v>8</v>
      </c>
      <c r="D151" s="195" t="s">
        <v>186</v>
      </c>
      <c r="E151" s="196" t="s">
        <v>247</v>
      </c>
      <c r="F151" s="197" t="s">
        <v>248</v>
      </c>
      <c r="G151" s="198" t="s">
        <v>189</v>
      </c>
      <c r="H151" s="199">
        <v>520</v>
      </c>
      <c r="I151" s="200"/>
      <c r="J151" s="201">
        <f>ROUND(I151*H151,2)</f>
        <v>0</v>
      </c>
      <c r="K151" s="197" t="s">
        <v>190</v>
      </c>
      <c r="L151" s="40"/>
      <c r="M151" s="202" t="s">
        <v>1</v>
      </c>
      <c r="N151" s="203" t="s">
        <v>43</v>
      </c>
      <c r="O151" s="87"/>
      <c r="P151" s="204">
        <f>O151*H151</f>
        <v>0</v>
      </c>
      <c r="Q151" s="204">
        <v>0</v>
      </c>
      <c r="R151" s="204">
        <f>Q151*H151</f>
        <v>0</v>
      </c>
      <c r="S151" s="204">
        <v>0</v>
      </c>
      <c r="T151" s="205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206" t="s">
        <v>191</v>
      </c>
      <c r="AT151" s="206" t="s">
        <v>186</v>
      </c>
      <c r="AU151" s="206" t="s">
        <v>78</v>
      </c>
      <c r="AY151" s="13" t="s">
        <v>192</v>
      </c>
      <c r="BE151" s="207">
        <f>IF(N151="základní",J151,0)</f>
        <v>0</v>
      </c>
      <c r="BF151" s="207">
        <f>IF(N151="snížená",J151,0)</f>
        <v>0</v>
      </c>
      <c r="BG151" s="207">
        <f>IF(N151="zákl. přenesená",J151,0)</f>
        <v>0</v>
      </c>
      <c r="BH151" s="207">
        <f>IF(N151="sníž. přenesená",J151,0)</f>
        <v>0</v>
      </c>
      <c r="BI151" s="207">
        <f>IF(N151="nulová",J151,0)</f>
        <v>0</v>
      </c>
      <c r="BJ151" s="13" t="s">
        <v>85</v>
      </c>
      <c r="BK151" s="207">
        <f>ROUND(I151*H151,2)</f>
        <v>0</v>
      </c>
      <c r="BL151" s="13" t="s">
        <v>191</v>
      </c>
      <c r="BM151" s="206" t="s">
        <v>974</v>
      </c>
    </row>
    <row r="152" s="2" customFormat="1">
      <c r="A152" s="34"/>
      <c r="B152" s="35"/>
      <c r="C152" s="36"/>
      <c r="D152" s="210" t="s">
        <v>238</v>
      </c>
      <c r="E152" s="36"/>
      <c r="F152" s="220" t="s">
        <v>239</v>
      </c>
      <c r="G152" s="36"/>
      <c r="H152" s="36"/>
      <c r="I152" s="221"/>
      <c r="J152" s="36"/>
      <c r="K152" s="36"/>
      <c r="L152" s="40"/>
      <c r="M152" s="222"/>
      <c r="N152" s="223"/>
      <c r="O152" s="87"/>
      <c r="P152" s="87"/>
      <c r="Q152" s="87"/>
      <c r="R152" s="87"/>
      <c r="S152" s="87"/>
      <c r="T152" s="88"/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T152" s="13" t="s">
        <v>238</v>
      </c>
      <c r="AU152" s="13" t="s">
        <v>78</v>
      </c>
    </row>
    <row r="153" s="10" customFormat="1">
      <c r="A153" s="10"/>
      <c r="B153" s="208"/>
      <c r="C153" s="209"/>
      <c r="D153" s="210" t="s">
        <v>194</v>
      </c>
      <c r="E153" s="211" t="s">
        <v>1</v>
      </c>
      <c r="F153" s="212" t="s">
        <v>975</v>
      </c>
      <c r="G153" s="209"/>
      <c r="H153" s="213">
        <v>520</v>
      </c>
      <c r="I153" s="214"/>
      <c r="J153" s="209"/>
      <c r="K153" s="209"/>
      <c r="L153" s="215"/>
      <c r="M153" s="216"/>
      <c r="N153" s="217"/>
      <c r="O153" s="217"/>
      <c r="P153" s="217"/>
      <c r="Q153" s="217"/>
      <c r="R153" s="217"/>
      <c r="S153" s="217"/>
      <c r="T153" s="218"/>
      <c r="U153" s="10"/>
      <c r="V153" s="10"/>
      <c r="W153" s="10"/>
      <c r="X153" s="10"/>
      <c r="Y153" s="10"/>
      <c r="Z153" s="10"/>
      <c r="AA153" s="10"/>
      <c r="AB153" s="10"/>
      <c r="AC153" s="10"/>
      <c r="AD153" s="10"/>
      <c r="AE153" s="10"/>
      <c r="AT153" s="219" t="s">
        <v>194</v>
      </c>
      <c r="AU153" s="219" t="s">
        <v>78</v>
      </c>
      <c r="AV153" s="10" t="s">
        <v>87</v>
      </c>
      <c r="AW153" s="10" t="s">
        <v>34</v>
      </c>
      <c r="AX153" s="10" t="s">
        <v>85</v>
      </c>
      <c r="AY153" s="219" t="s">
        <v>192</v>
      </c>
    </row>
    <row r="154" s="2" customFormat="1" ht="90" customHeight="1">
      <c r="A154" s="34"/>
      <c r="B154" s="35"/>
      <c r="C154" s="195" t="s">
        <v>262</v>
      </c>
      <c r="D154" s="195" t="s">
        <v>186</v>
      </c>
      <c r="E154" s="196" t="s">
        <v>285</v>
      </c>
      <c r="F154" s="197" t="s">
        <v>286</v>
      </c>
      <c r="G154" s="198" t="s">
        <v>287</v>
      </c>
      <c r="H154" s="199">
        <v>0.012</v>
      </c>
      <c r="I154" s="200"/>
      <c r="J154" s="201">
        <f>ROUND(I154*H154,2)</f>
        <v>0</v>
      </c>
      <c r="K154" s="197" t="s">
        <v>190</v>
      </c>
      <c r="L154" s="40"/>
      <c r="M154" s="202" t="s">
        <v>1</v>
      </c>
      <c r="N154" s="203" t="s">
        <v>43</v>
      </c>
      <c r="O154" s="87"/>
      <c r="P154" s="204">
        <f>O154*H154</f>
        <v>0</v>
      </c>
      <c r="Q154" s="204">
        <v>0</v>
      </c>
      <c r="R154" s="204">
        <f>Q154*H154</f>
        <v>0</v>
      </c>
      <c r="S154" s="204">
        <v>0</v>
      </c>
      <c r="T154" s="205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206" t="s">
        <v>288</v>
      </c>
      <c r="AT154" s="206" t="s">
        <v>186</v>
      </c>
      <c r="AU154" s="206" t="s">
        <v>78</v>
      </c>
      <c r="AY154" s="13" t="s">
        <v>192</v>
      </c>
      <c r="BE154" s="207">
        <f>IF(N154="základní",J154,0)</f>
        <v>0</v>
      </c>
      <c r="BF154" s="207">
        <f>IF(N154="snížená",J154,0)</f>
        <v>0</v>
      </c>
      <c r="BG154" s="207">
        <f>IF(N154="zákl. přenesená",J154,0)</f>
        <v>0</v>
      </c>
      <c r="BH154" s="207">
        <f>IF(N154="sníž. přenesená",J154,0)</f>
        <v>0</v>
      </c>
      <c r="BI154" s="207">
        <f>IF(N154="nulová",J154,0)</f>
        <v>0</v>
      </c>
      <c r="BJ154" s="13" t="s">
        <v>85</v>
      </c>
      <c r="BK154" s="207">
        <f>ROUND(I154*H154,2)</f>
        <v>0</v>
      </c>
      <c r="BL154" s="13" t="s">
        <v>288</v>
      </c>
      <c r="BM154" s="206" t="s">
        <v>976</v>
      </c>
    </row>
    <row r="155" s="2" customFormat="1" ht="90" customHeight="1">
      <c r="A155" s="34"/>
      <c r="B155" s="35"/>
      <c r="C155" s="195" t="s">
        <v>266</v>
      </c>
      <c r="D155" s="195" t="s">
        <v>186</v>
      </c>
      <c r="E155" s="196" t="s">
        <v>291</v>
      </c>
      <c r="F155" s="197" t="s">
        <v>292</v>
      </c>
      <c r="G155" s="198" t="s">
        <v>287</v>
      </c>
      <c r="H155" s="199">
        <v>29.376000000000001</v>
      </c>
      <c r="I155" s="200"/>
      <c r="J155" s="201">
        <f>ROUND(I155*H155,2)</f>
        <v>0</v>
      </c>
      <c r="K155" s="197" t="s">
        <v>190</v>
      </c>
      <c r="L155" s="40"/>
      <c r="M155" s="202" t="s">
        <v>1</v>
      </c>
      <c r="N155" s="203" t="s">
        <v>43</v>
      </c>
      <c r="O155" s="87"/>
      <c r="P155" s="204">
        <f>O155*H155</f>
        <v>0</v>
      </c>
      <c r="Q155" s="204">
        <v>0</v>
      </c>
      <c r="R155" s="204">
        <f>Q155*H155</f>
        <v>0</v>
      </c>
      <c r="S155" s="204">
        <v>0</v>
      </c>
      <c r="T155" s="205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206" t="s">
        <v>288</v>
      </c>
      <c r="AT155" s="206" t="s">
        <v>186</v>
      </c>
      <c r="AU155" s="206" t="s">
        <v>78</v>
      </c>
      <c r="AY155" s="13" t="s">
        <v>192</v>
      </c>
      <c r="BE155" s="207">
        <f>IF(N155="základní",J155,0)</f>
        <v>0</v>
      </c>
      <c r="BF155" s="207">
        <f>IF(N155="snížená",J155,0)</f>
        <v>0</v>
      </c>
      <c r="BG155" s="207">
        <f>IF(N155="zákl. přenesená",J155,0)</f>
        <v>0</v>
      </c>
      <c r="BH155" s="207">
        <f>IF(N155="sníž. přenesená",J155,0)</f>
        <v>0</v>
      </c>
      <c r="BI155" s="207">
        <f>IF(N155="nulová",J155,0)</f>
        <v>0</v>
      </c>
      <c r="BJ155" s="13" t="s">
        <v>85</v>
      </c>
      <c r="BK155" s="207">
        <f>ROUND(I155*H155,2)</f>
        <v>0</v>
      </c>
      <c r="BL155" s="13" t="s">
        <v>288</v>
      </c>
      <c r="BM155" s="206" t="s">
        <v>977</v>
      </c>
    </row>
    <row r="156" s="10" customFormat="1">
      <c r="A156" s="10"/>
      <c r="B156" s="208"/>
      <c r="C156" s="209"/>
      <c r="D156" s="210" t="s">
        <v>194</v>
      </c>
      <c r="E156" s="211" t="s">
        <v>1</v>
      </c>
      <c r="F156" s="212" t="s">
        <v>978</v>
      </c>
      <c r="G156" s="209"/>
      <c r="H156" s="213">
        <v>29.376000000000001</v>
      </c>
      <c r="I156" s="214"/>
      <c r="J156" s="209"/>
      <c r="K156" s="209"/>
      <c r="L156" s="215"/>
      <c r="M156" s="216"/>
      <c r="N156" s="217"/>
      <c r="O156" s="217"/>
      <c r="P156" s="217"/>
      <c r="Q156" s="217"/>
      <c r="R156" s="217"/>
      <c r="S156" s="217"/>
      <c r="T156" s="218"/>
      <c r="U156" s="10"/>
      <c r="V156" s="10"/>
      <c r="W156" s="10"/>
      <c r="X156" s="10"/>
      <c r="Y156" s="10"/>
      <c r="Z156" s="10"/>
      <c r="AA156" s="10"/>
      <c r="AB156" s="10"/>
      <c r="AC156" s="10"/>
      <c r="AD156" s="10"/>
      <c r="AE156" s="10"/>
      <c r="AT156" s="219" t="s">
        <v>194</v>
      </c>
      <c r="AU156" s="219" t="s">
        <v>78</v>
      </c>
      <c r="AV156" s="10" t="s">
        <v>87</v>
      </c>
      <c r="AW156" s="10" t="s">
        <v>34</v>
      </c>
      <c r="AX156" s="10" t="s">
        <v>85</v>
      </c>
      <c r="AY156" s="219" t="s">
        <v>192</v>
      </c>
    </row>
    <row r="157" s="2" customFormat="1" ht="90" customHeight="1">
      <c r="A157" s="34"/>
      <c r="B157" s="35"/>
      <c r="C157" s="195" t="s">
        <v>270</v>
      </c>
      <c r="D157" s="195" t="s">
        <v>186</v>
      </c>
      <c r="E157" s="196" t="s">
        <v>296</v>
      </c>
      <c r="F157" s="197" t="s">
        <v>297</v>
      </c>
      <c r="G157" s="198" t="s">
        <v>287</v>
      </c>
      <c r="H157" s="199">
        <v>34.871000000000002</v>
      </c>
      <c r="I157" s="200"/>
      <c r="J157" s="201">
        <f>ROUND(I157*H157,2)</f>
        <v>0</v>
      </c>
      <c r="K157" s="197" t="s">
        <v>190</v>
      </c>
      <c r="L157" s="40"/>
      <c r="M157" s="202" t="s">
        <v>1</v>
      </c>
      <c r="N157" s="203" t="s">
        <v>43</v>
      </c>
      <c r="O157" s="87"/>
      <c r="P157" s="204">
        <f>O157*H157</f>
        <v>0</v>
      </c>
      <c r="Q157" s="204">
        <v>0</v>
      </c>
      <c r="R157" s="204">
        <f>Q157*H157</f>
        <v>0</v>
      </c>
      <c r="S157" s="204">
        <v>0</v>
      </c>
      <c r="T157" s="205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206" t="s">
        <v>288</v>
      </c>
      <c r="AT157" s="206" t="s">
        <v>186</v>
      </c>
      <c r="AU157" s="206" t="s">
        <v>78</v>
      </c>
      <c r="AY157" s="13" t="s">
        <v>192</v>
      </c>
      <c r="BE157" s="207">
        <f>IF(N157="základní",J157,0)</f>
        <v>0</v>
      </c>
      <c r="BF157" s="207">
        <f>IF(N157="snížená",J157,0)</f>
        <v>0</v>
      </c>
      <c r="BG157" s="207">
        <f>IF(N157="zákl. přenesená",J157,0)</f>
        <v>0</v>
      </c>
      <c r="BH157" s="207">
        <f>IF(N157="sníž. přenesená",J157,0)</f>
        <v>0</v>
      </c>
      <c r="BI157" s="207">
        <f>IF(N157="nulová",J157,0)</f>
        <v>0</v>
      </c>
      <c r="BJ157" s="13" t="s">
        <v>85</v>
      </c>
      <c r="BK157" s="207">
        <f>ROUND(I157*H157,2)</f>
        <v>0</v>
      </c>
      <c r="BL157" s="13" t="s">
        <v>288</v>
      </c>
      <c r="BM157" s="206" t="s">
        <v>979</v>
      </c>
    </row>
    <row r="158" s="10" customFormat="1">
      <c r="A158" s="10"/>
      <c r="B158" s="208"/>
      <c r="C158" s="209"/>
      <c r="D158" s="210" t="s">
        <v>194</v>
      </c>
      <c r="E158" s="211" t="s">
        <v>1</v>
      </c>
      <c r="F158" s="212" t="s">
        <v>980</v>
      </c>
      <c r="G158" s="209"/>
      <c r="H158" s="213">
        <v>34.871000000000002</v>
      </c>
      <c r="I158" s="214"/>
      <c r="J158" s="209"/>
      <c r="K158" s="209"/>
      <c r="L158" s="215"/>
      <c r="M158" s="216"/>
      <c r="N158" s="217"/>
      <c r="O158" s="217"/>
      <c r="P158" s="217"/>
      <c r="Q158" s="217"/>
      <c r="R158" s="217"/>
      <c r="S158" s="217"/>
      <c r="T158" s="218"/>
      <c r="U158" s="10"/>
      <c r="V158" s="10"/>
      <c r="W158" s="10"/>
      <c r="X158" s="10"/>
      <c r="Y158" s="10"/>
      <c r="Z158" s="10"/>
      <c r="AA158" s="10"/>
      <c r="AB158" s="10"/>
      <c r="AC158" s="10"/>
      <c r="AD158" s="10"/>
      <c r="AE158" s="10"/>
      <c r="AT158" s="219" t="s">
        <v>194</v>
      </c>
      <c r="AU158" s="219" t="s">
        <v>78</v>
      </c>
      <c r="AV158" s="10" t="s">
        <v>87</v>
      </c>
      <c r="AW158" s="10" t="s">
        <v>34</v>
      </c>
      <c r="AX158" s="10" t="s">
        <v>85</v>
      </c>
      <c r="AY158" s="219" t="s">
        <v>192</v>
      </c>
    </row>
    <row r="159" s="2" customFormat="1" ht="24.15" customHeight="1">
      <c r="A159" s="34"/>
      <c r="B159" s="35"/>
      <c r="C159" s="224" t="s">
        <v>274</v>
      </c>
      <c r="D159" s="224" t="s">
        <v>301</v>
      </c>
      <c r="E159" s="225" t="s">
        <v>981</v>
      </c>
      <c r="F159" s="226" t="s">
        <v>982</v>
      </c>
      <c r="G159" s="227" t="s">
        <v>218</v>
      </c>
      <c r="H159" s="228">
        <v>128</v>
      </c>
      <c r="I159" s="229"/>
      <c r="J159" s="230">
        <f>ROUND(I159*H159,2)</f>
        <v>0</v>
      </c>
      <c r="K159" s="226" t="s">
        <v>190</v>
      </c>
      <c r="L159" s="231"/>
      <c r="M159" s="232" t="s">
        <v>1</v>
      </c>
      <c r="N159" s="233" t="s">
        <v>43</v>
      </c>
      <c r="O159" s="87"/>
      <c r="P159" s="204">
        <f>O159*H159</f>
        <v>0</v>
      </c>
      <c r="Q159" s="204">
        <v>0.0011100000000000001</v>
      </c>
      <c r="R159" s="204">
        <f>Q159*H159</f>
        <v>0.14208000000000001</v>
      </c>
      <c r="S159" s="204">
        <v>0</v>
      </c>
      <c r="T159" s="205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206" t="s">
        <v>288</v>
      </c>
      <c r="AT159" s="206" t="s">
        <v>301</v>
      </c>
      <c r="AU159" s="206" t="s">
        <v>78</v>
      </c>
      <c r="AY159" s="13" t="s">
        <v>192</v>
      </c>
      <c r="BE159" s="207">
        <f>IF(N159="základní",J159,0)</f>
        <v>0</v>
      </c>
      <c r="BF159" s="207">
        <f>IF(N159="snížená",J159,0)</f>
        <v>0</v>
      </c>
      <c r="BG159" s="207">
        <f>IF(N159="zákl. přenesená",J159,0)</f>
        <v>0</v>
      </c>
      <c r="BH159" s="207">
        <f>IF(N159="sníž. přenesená",J159,0)</f>
        <v>0</v>
      </c>
      <c r="BI159" s="207">
        <f>IF(N159="nulová",J159,0)</f>
        <v>0</v>
      </c>
      <c r="BJ159" s="13" t="s">
        <v>85</v>
      </c>
      <c r="BK159" s="207">
        <f>ROUND(I159*H159,2)</f>
        <v>0</v>
      </c>
      <c r="BL159" s="13" t="s">
        <v>288</v>
      </c>
      <c r="BM159" s="206" t="s">
        <v>983</v>
      </c>
    </row>
    <row r="160" s="10" customFormat="1">
      <c r="A160" s="10"/>
      <c r="B160" s="208"/>
      <c r="C160" s="209"/>
      <c r="D160" s="210" t="s">
        <v>194</v>
      </c>
      <c r="E160" s="211" t="s">
        <v>1</v>
      </c>
      <c r="F160" s="212" t="s">
        <v>984</v>
      </c>
      <c r="G160" s="209"/>
      <c r="H160" s="213">
        <v>128</v>
      </c>
      <c r="I160" s="214"/>
      <c r="J160" s="209"/>
      <c r="K160" s="209"/>
      <c r="L160" s="215"/>
      <c r="M160" s="216"/>
      <c r="N160" s="217"/>
      <c r="O160" s="217"/>
      <c r="P160" s="217"/>
      <c r="Q160" s="217"/>
      <c r="R160" s="217"/>
      <c r="S160" s="217"/>
      <c r="T160" s="218"/>
      <c r="U160" s="10"/>
      <c r="V160" s="10"/>
      <c r="W160" s="10"/>
      <c r="X160" s="10"/>
      <c r="Y160" s="10"/>
      <c r="Z160" s="10"/>
      <c r="AA160" s="10"/>
      <c r="AB160" s="10"/>
      <c r="AC160" s="10"/>
      <c r="AD160" s="10"/>
      <c r="AE160" s="10"/>
      <c r="AT160" s="219" t="s">
        <v>194</v>
      </c>
      <c r="AU160" s="219" t="s">
        <v>78</v>
      </c>
      <c r="AV160" s="10" t="s">
        <v>87</v>
      </c>
      <c r="AW160" s="10" t="s">
        <v>34</v>
      </c>
      <c r="AX160" s="10" t="s">
        <v>85</v>
      </c>
      <c r="AY160" s="219" t="s">
        <v>192</v>
      </c>
    </row>
    <row r="161" s="2" customFormat="1" ht="16.5" customHeight="1">
      <c r="A161" s="34"/>
      <c r="B161" s="35"/>
      <c r="C161" s="224" t="s">
        <v>279</v>
      </c>
      <c r="D161" s="224" t="s">
        <v>301</v>
      </c>
      <c r="E161" s="225" t="s">
        <v>312</v>
      </c>
      <c r="F161" s="226" t="s">
        <v>313</v>
      </c>
      <c r="G161" s="227" t="s">
        <v>287</v>
      </c>
      <c r="H161" s="228">
        <v>35</v>
      </c>
      <c r="I161" s="229"/>
      <c r="J161" s="230">
        <f>ROUND(I161*H161,2)</f>
        <v>0</v>
      </c>
      <c r="K161" s="226" t="s">
        <v>190</v>
      </c>
      <c r="L161" s="231"/>
      <c r="M161" s="232" t="s">
        <v>1</v>
      </c>
      <c r="N161" s="233" t="s">
        <v>43</v>
      </c>
      <c r="O161" s="87"/>
      <c r="P161" s="204">
        <f>O161*H161</f>
        <v>0</v>
      </c>
      <c r="Q161" s="204">
        <v>1</v>
      </c>
      <c r="R161" s="204">
        <f>Q161*H161</f>
        <v>35</v>
      </c>
      <c r="S161" s="204">
        <v>0</v>
      </c>
      <c r="T161" s="205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206" t="s">
        <v>288</v>
      </c>
      <c r="AT161" s="206" t="s">
        <v>301</v>
      </c>
      <c r="AU161" s="206" t="s">
        <v>78</v>
      </c>
      <c r="AY161" s="13" t="s">
        <v>192</v>
      </c>
      <c r="BE161" s="207">
        <f>IF(N161="základní",J161,0)</f>
        <v>0</v>
      </c>
      <c r="BF161" s="207">
        <f>IF(N161="snížená",J161,0)</f>
        <v>0</v>
      </c>
      <c r="BG161" s="207">
        <f>IF(N161="zákl. přenesená",J161,0)</f>
        <v>0</v>
      </c>
      <c r="BH161" s="207">
        <f>IF(N161="sníž. přenesená",J161,0)</f>
        <v>0</v>
      </c>
      <c r="BI161" s="207">
        <f>IF(N161="nulová",J161,0)</f>
        <v>0</v>
      </c>
      <c r="BJ161" s="13" t="s">
        <v>85</v>
      </c>
      <c r="BK161" s="207">
        <f>ROUND(I161*H161,2)</f>
        <v>0</v>
      </c>
      <c r="BL161" s="13" t="s">
        <v>288</v>
      </c>
      <c r="BM161" s="206" t="s">
        <v>985</v>
      </c>
    </row>
    <row r="162" s="10" customFormat="1">
      <c r="A162" s="10"/>
      <c r="B162" s="208"/>
      <c r="C162" s="209"/>
      <c r="D162" s="210" t="s">
        <v>194</v>
      </c>
      <c r="E162" s="211" t="s">
        <v>1</v>
      </c>
      <c r="F162" s="212" t="s">
        <v>986</v>
      </c>
      <c r="G162" s="209"/>
      <c r="H162" s="213">
        <v>35</v>
      </c>
      <c r="I162" s="214"/>
      <c r="J162" s="209"/>
      <c r="K162" s="209"/>
      <c r="L162" s="215"/>
      <c r="M162" s="216"/>
      <c r="N162" s="217"/>
      <c r="O162" s="217"/>
      <c r="P162" s="217"/>
      <c r="Q162" s="217"/>
      <c r="R162" s="217"/>
      <c r="S162" s="217"/>
      <c r="T162" s="218"/>
      <c r="U162" s="10"/>
      <c r="V162" s="10"/>
      <c r="W162" s="10"/>
      <c r="X162" s="10"/>
      <c r="Y162" s="10"/>
      <c r="Z162" s="10"/>
      <c r="AA162" s="10"/>
      <c r="AB162" s="10"/>
      <c r="AC162" s="10"/>
      <c r="AD162" s="10"/>
      <c r="AE162" s="10"/>
      <c r="AT162" s="219" t="s">
        <v>194</v>
      </c>
      <c r="AU162" s="219" t="s">
        <v>78</v>
      </c>
      <c r="AV162" s="10" t="s">
        <v>87</v>
      </c>
      <c r="AW162" s="10" t="s">
        <v>34</v>
      </c>
      <c r="AX162" s="10" t="s">
        <v>85</v>
      </c>
      <c r="AY162" s="219" t="s">
        <v>192</v>
      </c>
    </row>
    <row r="163" s="2" customFormat="1" ht="24.15" customHeight="1">
      <c r="A163" s="34"/>
      <c r="B163" s="35"/>
      <c r="C163" s="224" t="s">
        <v>7</v>
      </c>
      <c r="D163" s="224" t="s">
        <v>301</v>
      </c>
      <c r="E163" s="225" t="s">
        <v>317</v>
      </c>
      <c r="F163" s="226" t="s">
        <v>318</v>
      </c>
      <c r="G163" s="227" t="s">
        <v>287</v>
      </c>
      <c r="H163" s="228">
        <v>11.624000000000001</v>
      </c>
      <c r="I163" s="229"/>
      <c r="J163" s="230">
        <f>ROUND(I163*H163,2)</f>
        <v>0</v>
      </c>
      <c r="K163" s="226" t="s">
        <v>190</v>
      </c>
      <c r="L163" s="231"/>
      <c r="M163" s="232" t="s">
        <v>1</v>
      </c>
      <c r="N163" s="233" t="s">
        <v>43</v>
      </c>
      <c r="O163" s="87"/>
      <c r="P163" s="204">
        <f>O163*H163</f>
        <v>0</v>
      </c>
      <c r="Q163" s="204">
        <v>1</v>
      </c>
      <c r="R163" s="204">
        <f>Q163*H163</f>
        <v>11.624000000000001</v>
      </c>
      <c r="S163" s="204">
        <v>0</v>
      </c>
      <c r="T163" s="205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206" t="s">
        <v>288</v>
      </c>
      <c r="AT163" s="206" t="s">
        <v>301</v>
      </c>
      <c r="AU163" s="206" t="s">
        <v>78</v>
      </c>
      <c r="AY163" s="13" t="s">
        <v>192</v>
      </c>
      <c r="BE163" s="207">
        <f>IF(N163="základní",J163,0)</f>
        <v>0</v>
      </c>
      <c r="BF163" s="207">
        <f>IF(N163="snížená",J163,0)</f>
        <v>0</v>
      </c>
      <c r="BG163" s="207">
        <f>IF(N163="zákl. přenesená",J163,0)</f>
        <v>0</v>
      </c>
      <c r="BH163" s="207">
        <f>IF(N163="sníž. přenesená",J163,0)</f>
        <v>0</v>
      </c>
      <c r="BI163" s="207">
        <f>IF(N163="nulová",J163,0)</f>
        <v>0</v>
      </c>
      <c r="BJ163" s="13" t="s">
        <v>85</v>
      </c>
      <c r="BK163" s="207">
        <f>ROUND(I163*H163,2)</f>
        <v>0</v>
      </c>
      <c r="BL163" s="13" t="s">
        <v>288</v>
      </c>
      <c r="BM163" s="206" t="s">
        <v>987</v>
      </c>
    </row>
    <row r="164" s="10" customFormat="1">
      <c r="A164" s="10"/>
      <c r="B164" s="208"/>
      <c r="C164" s="209"/>
      <c r="D164" s="210" t="s">
        <v>194</v>
      </c>
      <c r="E164" s="211" t="s">
        <v>1</v>
      </c>
      <c r="F164" s="212" t="s">
        <v>988</v>
      </c>
      <c r="G164" s="209"/>
      <c r="H164" s="213">
        <v>11.624000000000001</v>
      </c>
      <c r="I164" s="214"/>
      <c r="J164" s="209"/>
      <c r="K164" s="209"/>
      <c r="L164" s="215"/>
      <c r="M164" s="216"/>
      <c r="N164" s="217"/>
      <c r="O164" s="217"/>
      <c r="P164" s="217"/>
      <c r="Q164" s="217"/>
      <c r="R164" s="217"/>
      <c r="S164" s="217"/>
      <c r="T164" s="218"/>
      <c r="U164" s="10"/>
      <c r="V164" s="10"/>
      <c r="W164" s="10"/>
      <c r="X164" s="10"/>
      <c r="Y164" s="10"/>
      <c r="Z164" s="10"/>
      <c r="AA164" s="10"/>
      <c r="AB164" s="10"/>
      <c r="AC164" s="10"/>
      <c r="AD164" s="10"/>
      <c r="AE164" s="10"/>
      <c r="AT164" s="219" t="s">
        <v>194</v>
      </c>
      <c r="AU164" s="219" t="s">
        <v>78</v>
      </c>
      <c r="AV164" s="10" t="s">
        <v>87</v>
      </c>
      <c r="AW164" s="10" t="s">
        <v>34</v>
      </c>
      <c r="AX164" s="10" t="s">
        <v>85</v>
      </c>
      <c r="AY164" s="219" t="s">
        <v>192</v>
      </c>
    </row>
    <row r="165" s="2" customFormat="1" ht="21.75" customHeight="1">
      <c r="A165" s="34"/>
      <c r="B165" s="35"/>
      <c r="C165" s="224" t="s">
        <v>290</v>
      </c>
      <c r="D165" s="224" t="s">
        <v>301</v>
      </c>
      <c r="E165" s="225" t="s">
        <v>322</v>
      </c>
      <c r="F165" s="226" t="s">
        <v>323</v>
      </c>
      <c r="G165" s="227" t="s">
        <v>287</v>
      </c>
      <c r="H165" s="228">
        <v>11.624000000000001</v>
      </c>
      <c r="I165" s="229"/>
      <c r="J165" s="230">
        <f>ROUND(I165*H165,2)</f>
        <v>0</v>
      </c>
      <c r="K165" s="226" t="s">
        <v>190</v>
      </c>
      <c r="L165" s="231"/>
      <c r="M165" s="232" t="s">
        <v>1</v>
      </c>
      <c r="N165" s="233" t="s">
        <v>43</v>
      </c>
      <c r="O165" s="87"/>
      <c r="P165" s="204">
        <f>O165*H165</f>
        <v>0</v>
      </c>
      <c r="Q165" s="204">
        <v>1</v>
      </c>
      <c r="R165" s="204">
        <f>Q165*H165</f>
        <v>11.624000000000001</v>
      </c>
      <c r="S165" s="204">
        <v>0</v>
      </c>
      <c r="T165" s="205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206" t="s">
        <v>288</v>
      </c>
      <c r="AT165" s="206" t="s">
        <v>301</v>
      </c>
      <c r="AU165" s="206" t="s">
        <v>78</v>
      </c>
      <c r="AY165" s="13" t="s">
        <v>192</v>
      </c>
      <c r="BE165" s="207">
        <f>IF(N165="základní",J165,0)</f>
        <v>0</v>
      </c>
      <c r="BF165" s="207">
        <f>IF(N165="snížená",J165,0)</f>
        <v>0</v>
      </c>
      <c r="BG165" s="207">
        <f>IF(N165="zákl. přenesená",J165,0)</f>
        <v>0</v>
      </c>
      <c r="BH165" s="207">
        <f>IF(N165="sníž. přenesená",J165,0)</f>
        <v>0</v>
      </c>
      <c r="BI165" s="207">
        <f>IF(N165="nulová",J165,0)</f>
        <v>0</v>
      </c>
      <c r="BJ165" s="13" t="s">
        <v>85</v>
      </c>
      <c r="BK165" s="207">
        <f>ROUND(I165*H165,2)</f>
        <v>0</v>
      </c>
      <c r="BL165" s="13" t="s">
        <v>288</v>
      </c>
      <c r="BM165" s="206" t="s">
        <v>989</v>
      </c>
    </row>
    <row r="166" s="2" customFormat="1" ht="24.15" customHeight="1">
      <c r="A166" s="34"/>
      <c r="B166" s="35"/>
      <c r="C166" s="224" t="s">
        <v>295</v>
      </c>
      <c r="D166" s="224" t="s">
        <v>301</v>
      </c>
      <c r="E166" s="225" t="s">
        <v>326</v>
      </c>
      <c r="F166" s="226" t="s">
        <v>327</v>
      </c>
      <c r="G166" s="227" t="s">
        <v>287</v>
      </c>
      <c r="H166" s="228">
        <v>11.624000000000001</v>
      </c>
      <c r="I166" s="229"/>
      <c r="J166" s="230">
        <f>ROUND(I166*H166,2)</f>
        <v>0</v>
      </c>
      <c r="K166" s="226" t="s">
        <v>190</v>
      </c>
      <c r="L166" s="231"/>
      <c r="M166" s="232" t="s">
        <v>1</v>
      </c>
      <c r="N166" s="233" t="s">
        <v>43</v>
      </c>
      <c r="O166" s="87"/>
      <c r="P166" s="204">
        <f>O166*H166</f>
        <v>0</v>
      </c>
      <c r="Q166" s="204">
        <v>1</v>
      </c>
      <c r="R166" s="204">
        <f>Q166*H166</f>
        <v>11.624000000000001</v>
      </c>
      <c r="S166" s="204">
        <v>0</v>
      </c>
      <c r="T166" s="205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206" t="s">
        <v>288</v>
      </c>
      <c r="AT166" s="206" t="s">
        <v>301</v>
      </c>
      <c r="AU166" s="206" t="s">
        <v>78</v>
      </c>
      <c r="AY166" s="13" t="s">
        <v>192</v>
      </c>
      <c r="BE166" s="207">
        <f>IF(N166="základní",J166,0)</f>
        <v>0</v>
      </c>
      <c r="BF166" s="207">
        <f>IF(N166="snížená",J166,0)</f>
        <v>0</v>
      </c>
      <c r="BG166" s="207">
        <f>IF(N166="zákl. přenesená",J166,0)</f>
        <v>0</v>
      </c>
      <c r="BH166" s="207">
        <f>IF(N166="sníž. přenesená",J166,0)</f>
        <v>0</v>
      </c>
      <c r="BI166" s="207">
        <f>IF(N166="nulová",J166,0)</f>
        <v>0</v>
      </c>
      <c r="BJ166" s="13" t="s">
        <v>85</v>
      </c>
      <c r="BK166" s="207">
        <f>ROUND(I166*H166,2)</f>
        <v>0</v>
      </c>
      <c r="BL166" s="13" t="s">
        <v>288</v>
      </c>
      <c r="BM166" s="206" t="s">
        <v>990</v>
      </c>
    </row>
    <row r="167" s="2" customFormat="1" ht="16.5" customHeight="1">
      <c r="A167" s="34"/>
      <c r="B167" s="35"/>
      <c r="C167" s="224" t="s">
        <v>300</v>
      </c>
      <c r="D167" s="224" t="s">
        <v>301</v>
      </c>
      <c r="E167" s="225" t="s">
        <v>330</v>
      </c>
      <c r="F167" s="226" t="s">
        <v>331</v>
      </c>
      <c r="G167" s="227" t="s">
        <v>189</v>
      </c>
      <c r="H167" s="228">
        <v>30</v>
      </c>
      <c r="I167" s="229"/>
      <c r="J167" s="230">
        <f>ROUND(I167*H167,2)</f>
        <v>0</v>
      </c>
      <c r="K167" s="226" t="s">
        <v>190</v>
      </c>
      <c r="L167" s="231"/>
      <c r="M167" s="232" t="s">
        <v>1</v>
      </c>
      <c r="N167" s="233" t="s">
        <v>43</v>
      </c>
      <c r="O167" s="87"/>
      <c r="P167" s="204">
        <f>O167*H167</f>
        <v>0</v>
      </c>
      <c r="Q167" s="204">
        <v>0.00040000000000000002</v>
      </c>
      <c r="R167" s="204">
        <f>Q167*H167</f>
        <v>0.012</v>
      </c>
      <c r="S167" s="204">
        <v>0</v>
      </c>
      <c r="T167" s="205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206" t="s">
        <v>288</v>
      </c>
      <c r="AT167" s="206" t="s">
        <v>301</v>
      </c>
      <c r="AU167" s="206" t="s">
        <v>78</v>
      </c>
      <c r="AY167" s="13" t="s">
        <v>192</v>
      </c>
      <c r="BE167" s="207">
        <f>IF(N167="základní",J167,0)</f>
        <v>0</v>
      </c>
      <c r="BF167" s="207">
        <f>IF(N167="snížená",J167,0)</f>
        <v>0</v>
      </c>
      <c r="BG167" s="207">
        <f>IF(N167="zákl. přenesená",J167,0)</f>
        <v>0</v>
      </c>
      <c r="BH167" s="207">
        <f>IF(N167="sníž. přenesená",J167,0)</f>
        <v>0</v>
      </c>
      <c r="BI167" s="207">
        <f>IF(N167="nulová",J167,0)</f>
        <v>0</v>
      </c>
      <c r="BJ167" s="13" t="s">
        <v>85</v>
      </c>
      <c r="BK167" s="207">
        <f>ROUND(I167*H167,2)</f>
        <v>0</v>
      </c>
      <c r="BL167" s="13" t="s">
        <v>288</v>
      </c>
      <c r="BM167" s="206" t="s">
        <v>991</v>
      </c>
    </row>
    <row r="168" s="2" customFormat="1" ht="21.75" customHeight="1">
      <c r="A168" s="34"/>
      <c r="B168" s="35"/>
      <c r="C168" s="224" t="s">
        <v>306</v>
      </c>
      <c r="D168" s="224" t="s">
        <v>301</v>
      </c>
      <c r="E168" s="225" t="s">
        <v>334</v>
      </c>
      <c r="F168" s="226" t="s">
        <v>335</v>
      </c>
      <c r="G168" s="227" t="s">
        <v>218</v>
      </c>
      <c r="H168" s="228">
        <v>64</v>
      </c>
      <c r="I168" s="229"/>
      <c r="J168" s="230">
        <f>ROUND(I168*H168,2)</f>
        <v>0</v>
      </c>
      <c r="K168" s="226" t="s">
        <v>190</v>
      </c>
      <c r="L168" s="231"/>
      <c r="M168" s="232" t="s">
        <v>1</v>
      </c>
      <c r="N168" s="233" t="s">
        <v>43</v>
      </c>
      <c r="O168" s="87"/>
      <c r="P168" s="204">
        <f>O168*H168</f>
        <v>0</v>
      </c>
      <c r="Q168" s="204">
        <v>0.00018000000000000001</v>
      </c>
      <c r="R168" s="204">
        <f>Q168*H168</f>
        <v>0.011520000000000001</v>
      </c>
      <c r="S168" s="204">
        <v>0</v>
      </c>
      <c r="T168" s="205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206" t="s">
        <v>288</v>
      </c>
      <c r="AT168" s="206" t="s">
        <v>301</v>
      </c>
      <c r="AU168" s="206" t="s">
        <v>78</v>
      </c>
      <c r="AY168" s="13" t="s">
        <v>192</v>
      </c>
      <c r="BE168" s="207">
        <f>IF(N168="základní",J168,0)</f>
        <v>0</v>
      </c>
      <c r="BF168" s="207">
        <f>IF(N168="snížená",J168,0)</f>
        <v>0</v>
      </c>
      <c r="BG168" s="207">
        <f>IF(N168="zákl. přenesená",J168,0)</f>
        <v>0</v>
      </c>
      <c r="BH168" s="207">
        <f>IF(N168="sníž. přenesená",J168,0)</f>
        <v>0</v>
      </c>
      <c r="BI168" s="207">
        <f>IF(N168="nulová",J168,0)</f>
        <v>0</v>
      </c>
      <c r="BJ168" s="13" t="s">
        <v>85</v>
      </c>
      <c r="BK168" s="207">
        <f>ROUND(I168*H168,2)</f>
        <v>0</v>
      </c>
      <c r="BL168" s="13" t="s">
        <v>288</v>
      </c>
      <c r="BM168" s="206" t="s">
        <v>992</v>
      </c>
    </row>
    <row r="169" s="10" customFormat="1">
      <c r="A169" s="10"/>
      <c r="B169" s="208"/>
      <c r="C169" s="209"/>
      <c r="D169" s="210" t="s">
        <v>194</v>
      </c>
      <c r="E169" s="211" t="s">
        <v>1</v>
      </c>
      <c r="F169" s="212" t="s">
        <v>993</v>
      </c>
      <c r="G169" s="209"/>
      <c r="H169" s="213">
        <v>64</v>
      </c>
      <c r="I169" s="214"/>
      <c r="J169" s="209"/>
      <c r="K169" s="209"/>
      <c r="L169" s="215"/>
      <c r="M169" s="216"/>
      <c r="N169" s="217"/>
      <c r="O169" s="217"/>
      <c r="P169" s="217"/>
      <c r="Q169" s="217"/>
      <c r="R169" s="217"/>
      <c r="S169" s="217"/>
      <c r="T169" s="218"/>
      <c r="U169" s="10"/>
      <c r="V169" s="10"/>
      <c r="W169" s="10"/>
      <c r="X169" s="10"/>
      <c r="Y169" s="10"/>
      <c r="Z169" s="10"/>
      <c r="AA169" s="10"/>
      <c r="AB169" s="10"/>
      <c r="AC169" s="10"/>
      <c r="AD169" s="10"/>
      <c r="AE169" s="10"/>
      <c r="AT169" s="219" t="s">
        <v>194</v>
      </c>
      <c r="AU169" s="219" t="s">
        <v>78</v>
      </c>
      <c r="AV169" s="10" t="s">
        <v>87</v>
      </c>
      <c r="AW169" s="10" t="s">
        <v>34</v>
      </c>
      <c r="AX169" s="10" t="s">
        <v>85</v>
      </c>
      <c r="AY169" s="219" t="s">
        <v>192</v>
      </c>
    </row>
    <row r="170" s="2" customFormat="1" ht="24.15" customHeight="1">
      <c r="A170" s="34"/>
      <c r="B170" s="35"/>
      <c r="C170" s="224" t="s">
        <v>311</v>
      </c>
      <c r="D170" s="224" t="s">
        <v>301</v>
      </c>
      <c r="E170" s="225" t="s">
        <v>343</v>
      </c>
      <c r="F170" s="226" t="s">
        <v>344</v>
      </c>
      <c r="G170" s="227" t="s">
        <v>218</v>
      </c>
      <c r="H170" s="228">
        <v>32</v>
      </c>
      <c r="I170" s="229"/>
      <c r="J170" s="230">
        <f>ROUND(I170*H170,2)</f>
        <v>0</v>
      </c>
      <c r="K170" s="226" t="s">
        <v>190</v>
      </c>
      <c r="L170" s="231"/>
      <c r="M170" s="232" t="s">
        <v>1</v>
      </c>
      <c r="N170" s="233" t="s">
        <v>43</v>
      </c>
      <c r="O170" s="87"/>
      <c r="P170" s="204">
        <f>O170*H170</f>
        <v>0</v>
      </c>
      <c r="Q170" s="204">
        <v>0.155</v>
      </c>
      <c r="R170" s="204">
        <f>Q170*H170</f>
        <v>4.96</v>
      </c>
      <c r="S170" s="204">
        <v>0</v>
      </c>
      <c r="T170" s="205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206" t="s">
        <v>288</v>
      </c>
      <c r="AT170" s="206" t="s">
        <v>301</v>
      </c>
      <c r="AU170" s="206" t="s">
        <v>78</v>
      </c>
      <c r="AY170" s="13" t="s">
        <v>192</v>
      </c>
      <c r="BE170" s="207">
        <f>IF(N170="základní",J170,0)</f>
        <v>0</v>
      </c>
      <c r="BF170" s="207">
        <f>IF(N170="snížená",J170,0)</f>
        <v>0</v>
      </c>
      <c r="BG170" s="207">
        <f>IF(N170="zákl. přenesená",J170,0)</f>
        <v>0</v>
      </c>
      <c r="BH170" s="207">
        <f>IF(N170="sníž. přenesená",J170,0)</f>
        <v>0</v>
      </c>
      <c r="BI170" s="207">
        <f>IF(N170="nulová",J170,0)</f>
        <v>0</v>
      </c>
      <c r="BJ170" s="13" t="s">
        <v>85</v>
      </c>
      <c r="BK170" s="207">
        <f>ROUND(I170*H170,2)</f>
        <v>0</v>
      </c>
      <c r="BL170" s="13" t="s">
        <v>288</v>
      </c>
      <c r="BM170" s="206" t="s">
        <v>994</v>
      </c>
    </row>
    <row r="171" s="10" customFormat="1">
      <c r="A171" s="10"/>
      <c r="B171" s="208"/>
      <c r="C171" s="209"/>
      <c r="D171" s="210" t="s">
        <v>194</v>
      </c>
      <c r="E171" s="211" t="s">
        <v>1</v>
      </c>
      <c r="F171" s="212" t="s">
        <v>995</v>
      </c>
      <c r="G171" s="209"/>
      <c r="H171" s="213">
        <v>32</v>
      </c>
      <c r="I171" s="214"/>
      <c r="J171" s="209"/>
      <c r="K171" s="209"/>
      <c r="L171" s="215"/>
      <c r="M171" s="216"/>
      <c r="N171" s="217"/>
      <c r="O171" s="217"/>
      <c r="P171" s="217"/>
      <c r="Q171" s="217"/>
      <c r="R171" s="217"/>
      <c r="S171" s="217"/>
      <c r="T171" s="218"/>
      <c r="U171" s="10"/>
      <c r="V171" s="10"/>
      <c r="W171" s="10"/>
      <c r="X171" s="10"/>
      <c r="Y171" s="10"/>
      <c r="Z171" s="10"/>
      <c r="AA171" s="10"/>
      <c r="AB171" s="10"/>
      <c r="AC171" s="10"/>
      <c r="AD171" s="10"/>
      <c r="AE171" s="10"/>
      <c r="AT171" s="219" t="s">
        <v>194</v>
      </c>
      <c r="AU171" s="219" t="s">
        <v>78</v>
      </c>
      <c r="AV171" s="10" t="s">
        <v>87</v>
      </c>
      <c r="AW171" s="10" t="s">
        <v>34</v>
      </c>
      <c r="AX171" s="10" t="s">
        <v>85</v>
      </c>
      <c r="AY171" s="219" t="s">
        <v>192</v>
      </c>
    </row>
    <row r="172" s="2" customFormat="1" ht="24.15" customHeight="1">
      <c r="A172" s="34"/>
      <c r="B172" s="35"/>
      <c r="C172" s="224" t="s">
        <v>316</v>
      </c>
      <c r="D172" s="224" t="s">
        <v>301</v>
      </c>
      <c r="E172" s="225" t="s">
        <v>347</v>
      </c>
      <c r="F172" s="226" t="s">
        <v>348</v>
      </c>
      <c r="G172" s="227" t="s">
        <v>218</v>
      </c>
      <c r="H172" s="228">
        <v>64</v>
      </c>
      <c r="I172" s="229"/>
      <c r="J172" s="230">
        <f>ROUND(I172*H172,2)</f>
        <v>0</v>
      </c>
      <c r="K172" s="226" t="s">
        <v>190</v>
      </c>
      <c r="L172" s="231"/>
      <c r="M172" s="232" t="s">
        <v>1</v>
      </c>
      <c r="N172" s="233" t="s">
        <v>43</v>
      </c>
      <c r="O172" s="87"/>
      <c r="P172" s="204">
        <f>O172*H172</f>
        <v>0</v>
      </c>
      <c r="Q172" s="204">
        <v>0.0051000000000000004</v>
      </c>
      <c r="R172" s="204">
        <f>Q172*H172</f>
        <v>0.32640000000000002</v>
      </c>
      <c r="S172" s="204">
        <v>0</v>
      </c>
      <c r="T172" s="205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206" t="s">
        <v>288</v>
      </c>
      <c r="AT172" s="206" t="s">
        <v>301</v>
      </c>
      <c r="AU172" s="206" t="s">
        <v>78</v>
      </c>
      <c r="AY172" s="13" t="s">
        <v>192</v>
      </c>
      <c r="BE172" s="207">
        <f>IF(N172="základní",J172,0)</f>
        <v>0</v>
      </c>
      <c r="BF172" s="207">
        <f>IF(N172="snížená",J172,0)</f>
        <v>0</v>
      </c>
      <c r="BG172" s="207">
        <f>IF(N172="zákl. přenesená",J172,0)</f>
        <v>0</v>
      </c>
      <c r="BH172" s="207">
        <f>IF(N172="sníž. přenesená",J172,0)</f>
        <v>0</v>
      </c>
      <c r="BI172" s="207">
        <f>IF(N172="nulová",J172,0)</f>
        <v>0</v>
      </c>
      <c r="BJ172" s="13" t="s">
        <v>85</v>
      </c>
      <c r="BK172" s="207">
        <f>ROUND(I172*H172,2)</f>
        <v>0</v>
      </c>
      <c r="BL172" s="13" t="s">
        <v>288</v>
      </c>
      <c r="BM172" s="206" t="s">
        <v>996</v>
      </c>
    </row>
    <row r="173" s="10" customFormat="1">
      <c r="A173" s="10"/>
      <c r="B173" s="208"/>
      <c r="C173" s="209"/>
      <c r="D173" s="210" t="s">
        <v>194</v>
      </c>
      <c r="E173" s="211" t="s">
        <v>1</v>
      </c>
      <c r="F173" s="212" t="s">
        <v>997</v>
      </c>
      <c r="G173" s="209"/>
      <c r="H173" s="213">
        <v>64</v>
      </c>
      <c r="I173" s="214"/>
      <c r="J173" s="209"/>
      <c r="K173" s="209"/>
      <c r="L173" s="215"/>
      <c r="M173" s="216"/>
      <c r="N173" s="217"/>
      <c r="O173" s="217"/>
      <c r="P173" s="217"/>
      <c r="Q173" s="217"/>
      <c r="R173" s="217"/>
      <c r="S173" s="217"/>
      <c r="T173" s="218"/>
      <c r="U173" s="10"/>
      <c r="V173" s="10"/>
      <c r="W173" s="10"/>
      <c r="X173" s="10"/>
      <c r="Y173" s="10"/>
      <c r="Z173" s="10"/>
      <c r="AA173" s="10"/>
      <c r="AB173" s="10"/>
      <c r="AC173" s="10"/>
      <c r="AD173" s="10"/>
      <c r="AE173" s="10"/>
      <c r="AT173" s="219" t="s">
        <v>194</v>
      </c>
      <c r="AU173" s="219" t="s">
        <v>78</v>
      </c>
      <c r="AV173" s="10" t="s">
        <v>87</v>
      </c>
      <c r="AW173" s="10" t="s">
        <v>34</v>
      </c>
      <c r="AX173" s="10" t="s">
        <v>85</v>
      </c>
      <c r="AY173" s="219" t="s">
        <v>192</v>
      </c>
    </row>
    <row r="174" s="2" customFormat="1" ht="21.75" customHeight="1">
      <c r="A174" s="34"/>
      <c r="B174" s="35"/>
      <c r="C174" s="224" t="s">
        <v>321</v>
      </c>
      <c r="D174" s="224" t="s">
        <v>301</v>
      </c>
      <c r="E174" s="225" t="s">
        <v>581</v>
      </c>
      <c r="F174" s="226" t="s">
        <v>582</v>
      </c>
      <c r="G174" s="227" t="s">
        <v>218</v>
      </c>
      <c r="H174" s="228">
        <v>2</v>
      </c>
      <c r="I174" s="229"/>
      <c r="J174" s="230">
        <f>ROUND(I174*H174,2)</f>
        <v>0</v>
      </c>
      <c r="K174" s="226" t="s">
        <v>190</v>
      </c>
      <c r="L174" s="231"/>
      <c r="M174" s="232" t="s">
        <v>1</v>
      </c>
      <c r="N174" s="233" t="s">
        <v>43</v>
      </c>
      <c r="O174" s="87"/>
      <c r="P174" s="204">
        <f>O174*H174</f>
        <v>0</v>
      </c>
      <c r="Q174" s="204">
        <v>2.9634</v>
      </c>
      <c r="R174" s="204">
        <f>Q174*H174</f>
        <v>5.9268000000000001</v>
      </c>
      <c r="S174" s="204">
        <v>0</v>
      </c>
      <c r="T174" s="205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206" t="s">
        <v>288</v>
      </c>
      <c r="AT174" s="206" t="s">
        <v>301</v>
      </c>
      <c r="AU174" s="206" t="s">
        <v>78</v>
      </c>
      <c r="AY174" s="13" t="s">
        <v>192</v>
      </c>
      <c r="BE174" s="207">
        <f>IF(N174="základní",J174,0)</f>
        <v>0</v>
      </c>
      <c r="BF174" s="207">
        <f>IF(N174="snížená",J174,0)</f>
        <v>0</v>
      </c>
      <c r="BG174" s="207">
        <f>IF(N174="zákl. přenesená",J174,0)</f>
        <v>0</v>
      </c>
      <c r="BH174" s="207">
        <f>IF(N174="sníž. přenesená",J174,0)</f>
        <v>0</v>
      </c>
      <c r="BI174" s="207">
        <f>IF(N174="nulová",J174,0)</f>
        <v>0</v>
      </c>
      <c r="BJ174" s="13" t="s">
        <v>85</v>
      </c>
      <c r="BK174" s="207">
        <f>ROUND(I174*H174,2)</f>
        <v>0</v>
      </c>
      <c r="BL174" s="13" t="s">
        <v>288</v>
      </c>
      <c r="BM174" s="206" t="s">
        <v>998</v>
      </c>
    </row>
    <row r="175" s="2" customFormat="1" ht="21.75" customHeight="1">
      <c r="A175" s="34"/>
      <c r="B175" s="35"/>
      <c r="C175" s="224" t="s">
        <v>325</v>
      </c>
      <c r="D175" s="224" t="s">
        <v>301</v>
      </c>
      <c r="E175" s="225" t="s">
        <v>355</v>
      </c>
      <c r="F175" s="226" t="s">
        <v>356</v>
      </c>
      <c r="G175" s="227" t="s">
        <v>204</v>
      </c>
      <c r="H175" s="228">
        <v>1.536</v>
      </c>
      <c r="I175" s="229"/>
      <c r="J175" s="230">
        <f>ROUND(I175*H175,2)</f>
        <v>0</v>
      </c>
      <c r="K175" s="226" t="s">
        <v>190</v>
      </c>
      <c r="L175" s="231"/>
      <c r="M175" s="232" t="s">
        <v>1</v>
      </c>
      <c r="N175" s="233" t="s">
        <v>43</v>
      </c>
      <c r="O175" s="87"/>
      <c r="P175" s="204">
        <f>O175*H175</f>
        <v>0</v>
      </c>
      <c r="Q175" s="204">
        <v>2.4289999999999998</v>
      </c>
      <c r="R175" s="204">
        <f>Q175*H175</f>
        <v>3.7309439999999996</v>
      </c>
      <c r="S175" s="204">
        <v>0</v>
      </c>
      <c r="T175" s="205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206" t="s">
        <v>224</v>
      </c>
      <c r="AT175" s="206" t="s">
        <v>301</v>
      </c>
      <c r="AU175" s="206" t="s">
        <v>78</v>
      </c>
      <c r="AY175" s="13" t="s">
        <v>192</v>
      </c>
      <c r="BE175" s="207">
        <f>IF(N175="základní",J175,0)</f>
        <v>0</v>
      </c>
      <c r="BF175" s="207">
        <f>IF(N175="snížená",J175,0)</f>
        <v>0</v>
      </c>
      <c r="BG175" s="207">
        <f>IF(N175="zákl. přenesená",J175,0)</f>
        <v>0</v>
      </c>
      <c r="BH175" s="207">
        <f>IF(N175="sníž. přenesená",J175,0)</f>
        <v>0</v>
      </c>
      <c r="BI175" s="207">
        <f>IF(N175="nulová",J175,0)</f>
        <v>0</v>
      </c>
      <c r="BJ175" s="13" t="s">
        <v>85</v>
      </c>
      <c r="BK175" s="207">
        <f>ROUND(I175*H175,2)</f>
        <v>0</v>
      </c>
      <c r="BL175" s="13" t="s">
        <v>191</v>
      </c>
      <c r="BM175" s="206" t="s">
        <v>999</v>
      </c>
    </row>
    <row r="176" s="10" customFormat="1">
      <c r="A176" s="10"/>
      <c r="B176" s="208"/>
      <c r="C176" s="209"/>
      <c r="D176" s="210" t="s">
        <v>194</v>
      </c>
      <c r="E176" s="211" t="s">
        <v>1</v>
      </c>
      <c r="F176" s="212" t="s">
        <v>1000</v>
      </c>
      <c r="G176" s="209"/>
      <c r="H176" s="213">
        <v>1.536</v>
      </c>
      <c r="I176" s="214"/>
      <c r="J176" s="209"/>
      <c r="K176" s="209"/>
      <c r="L176" s="215"/>
      <c r="M176" s="234"/>
      <c r="N176" s="235"/>
      <c r="O176" s="235"/>
      <c r="P176" s="235"/>
      <c r="Q176" s="235"/>
      <c r="R176" s="235"/>
      <c r="S176" s="235"/>
      <c r="T176" s="236"/>
      <c r="U176" s="10"/>
      <c r="V176" s="10"/>
      <c r="W176" s="10"/>
      <c r="X176" s="10"/>
      <c r="Y176" s="10"/>
      <c r="Z176" s="10"/>
      <c r="AA176" s="10"/>
      <c r="AB176" s="10"/>
      <c r="AC176" s="10"/>
      <c r="AD176" s="10"/>
      <c r="AE176" s="10"/>
      <c r="AT176" s="219" t="s">
        <v>194</v>
      </c>
      <c r="AU176" s="219" t="s">
        <v>78</v>
      </c>
      <c r="AV176" s="10" t="s">
        <v>87</v>
      </c>
      <c r="AW176" s="10" t="s">
        <v>34</v>
      </c>
      <c r="AX176" s="10" t="s">
        <v>85</v>
      </c>
      <c r="AY176" s="219" t="s">
        <v>192</v>
      </c>
    </row>
    <row r="177" s="2" customFormat="1" ht="6.96" customHeight="1">
      <c r="A177" s="34"/>
      <c r="B177" s="62"/>
      <c r="C177" s="63"/>
      <c r="D177" s="63"/>
      <c r="E177" s="63"/>
      <c r="F177" s="63"/>
      <c r="G177" s="63"/>
      <c r="H177" s="63"/>
      <c r="I177" s="63"/>
      <c r="J177" s="63"/>
      <c r="K177" s="63"/>
      <c r="L177" s="40"/>
      <c r="M177" s="34"/>
      <c r="O177" s="34"/>
      <c r="P177" s="34"/>
      <c r="Q177" s="34"/>
      <c r="R177" s="34"/>
      <c r="S177" s="34"/>
      <c r="T177" s="34"/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</row>
  </sheetData>
  <sheetProtection sheet="1" autoFilter="0" formatColumns="0" formatRows="0" objects="1" scenarios="1" spinCount="100000" saltValue="DsPOvfHacY8tLGqIv/TXMvIjd8+tCJAYommVpomAUyzoqBReYfS5y33dPntjAbv0ukHB98ggoCb9Z4/r8NqRcg==" hashValue="UIXNnYL0nBYJ8HPytcB0rjRan7cJWId1VDYFHRKNbY2IFcMqjSsLKgT+Cij/IJ1lsquL5P+kkDomXsHWMlTPkw==" algorithmName="SHA-512" password="CC35"/>
  <autoFilter ref="C119:K176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8:H108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150</v>
      </c>
    </row>
    <row r="3" s="1" customFormat="1" ht="6.96" customHeight="1">
      <c r="B3" s="142"/>
      <c r="C3" s="143"/>
      <c r="D3" s="143"/>
      <c r="E3" s="143"/>
      <c r="F3" s="143"/>
      <c r="G3" s="143"/>
      <c r="H3" s="143"/>
      <c r="I3" s="143"/>
      <c r="J3" s="143"/>
      <c r="K3" s="143"/>
      <c r="L3" s="16"/>
      <c r="AT3" s="13" t="s">
        <v>87</v>
      </c>
    </row>
    <row r="4" s="1" customFormat="1" ht="24.96" customHeight="1">
      <c r="B4" s="16"/>
      <c r="D4" s="144" t="s">
        <v>163</v>
      </c>
      <c r="L4" s="16"/>
      <c r="M4" s="145" t="s">
        <v>10</v>
      </c>
      <c r="AT4" s="13" t="s">
        <v>4</v>
      </c>
    </row>
    <row r="5" s="1" customFormat="1" ht="6.96" customHeight="1">
      <c r="B5" s="16"/>
      <c r="L5" s="16"/>
    </row>
    <row r="6" s="1" customFormat="1" ht="12" customHeight="1">
      <c r="B6" s="16"/>
      <c r="D6" s="146" t="s">
        <v>16</v>
      </c>
      <c r="L6" s="16"/>
    </row>
    <row r="7" s="1" customFormat="1" ht="16.5" customHeight="1">
      <c r="B7" s="16"/>
      <c r="E7" s="147" t="str">
        <f>'Rekapitulace stavby'!K6</f>
        <v>Oprava přejezdů v obvodu ST Karlovy Vary 2023-24</v>
      </c>
      <c r="F7" s="146"/>
      <c r="G7" s="146"/>
      <c r="H7" s="146"/>
      <c r="L7" s="16"/>
    </row>
    <row r="8" s="1" customFormat="1" ht="12" customHeight="1">
      <c r="B8" s="16"/>
      <c r="D8" s="146" t="s">
        <v>164</v>
      </c>
      <c r="L8" s="16"/>
    </row>
    <row r="9" s="2" customFormat="1" ht="16.5" customHeight="1">
      <c r="A9" s="34"/>
      <c r="B9" s="40"/>
      <c r="C9" s="34"/>
      <c r="D9" s="34"/>
      <c r="E9" s="147" t="s">
        <v>943</v>
      </c>
      <c r="F9" s="34"/>
      <c r="G9" s="34"/>
      <c r="H9" s="34"/>
      <c r="I9" s="34"/>
      <c r="J9" s="34"/>
      <c r="K9" s="34"/>
      <c r="L9" s="5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 ht="12" customHeight="1">
      <c r="A10" s="34"/>
      <c r="B10" s="40"/>
      <c r="C10" s="34"/>
      <c r="D10" s="146" t="s">
        <v>166</v>
      </c>
      <c r="E10" s="34"/>
      <c r="F10" s="34"/>
      <c r="G10" s="34"/>
      <c r="H10" s="34"/>
      <c r="I10" s="34"/>
      <c r="J10" s="34"/>
      <c r="K10" s="34"/>
      <c r="L10" s="5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6.5" customHeight="1">
      <c r="A11" s="34"/>
      <c r="B11" s="40"/>
      <c r="C11" s="34"/>
      <c r="D11" s="34"/>
      <c r="E11" s="148" t="s">
        <v>1001</v>
      </c>
      <c r="F11" s="34"/>
      <c r="G11" s="34"/>
      <c r="H11" s="34"/>
      <c r="I11" s="34"/>
      <c r="J11" s="34"/>
      <c r="K11" s="34"/>
      <c r="L11" s="5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>
      <c r="A12" s="34"/>
      <c r="B12" s="40"/>
      <c r="C12" s="34"/>
      <c r="D12" s="34"/>
      <c r="E12" s="34"/>
      <c r="F12" s="34"/>
      <c r="G12" s="34"/>
      <c r="H12" s="34"/>
      <c r="I12" s="34"/>
      <c r="J12" s="34"/>
      <c r="K12" s="34"/>
      <c r="L12" s="5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2" customHeight="1">
      <c r="A13" s="34"/>
      <c r="B13" s="40"/>
      <c r="C13" s="34"/>
      <c r="D13" s="146" t="s">
        <v>18</v>
      </c>
      <c r="E13" s="34"/>
      <c r="F13" s="137" t="s">
        <v>1</v>
      </c>
      <c r="G13" s="34"/>
      <c r="H13" s="34"/>
      <c r="I13" s="146" t="s">
        <v>19</v>
      </c>
      <c r="J13" s="137" t="s">
        <v>1</v>
      </c>
      <c r="K13" s="34"/>
      <c r="L13" s="5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40"/>
      <c r="C14" s="34"/>
      <c r="D14" s="146" t="s">
        <v>20</v>
      </c>
      <c r="E14" s="34"/>
      <c r="F14" s="137" t="s">
        <v>21</v>
      </c>
      <c r="G14" s="34"/>
      <c r="H14" s="34"/>
      <c r="I14" s="146" t="s">
        <v>22</v>
      </c>
      <c r="J14" s="149" t="str">
        <f>'Rekapitulace stavby'!AN8</f>
        <v>1. 2. 2023</v>
      </c>
      <c r="K14" s="34"/>
      <c r="L14" s="5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0.8" customHeight="1">
      <c r="A15" s="34"/>
      <c r="B15" s="40"/>
      <c r="C15" s="34"/>
      <c r="D15" s="34"/>
      <c r="E15" s="34"/>
      <c r="F15" s="34"/>
      <c r="G15" s="34"/>
      <c r="H15" s="34"/>
      <c r="I15" s="34"/>
      <c r="J15" s="34"/>
      <c r="K15" s="34"/>
      <c r="L15" s="5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12" customHeight="1">
      <c r="A16" s="34"/>
      <c r="B16" s="40"/>
      <c r="C16" s="34"/>
      <c r="D16" s="146" t="s">
        <v>24</v>
      </c>
      <c r="E16" s="34"/>
      <c r="F16" s="34"/>
      <c r="G16" s="34"/>
      <c r="H16" s="34"/>
      <c r="I16" s="146" t="s">
        <v>25</v>
      </c>
      <c r="J16" s="137" t="s">
        <v>26</v>
      </c>
      <c r="K16" s="34"/>
      <c r="L16" s="5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8" customHeight="1">
      <c r="A17" s="34"/>
      <c r="B17" s="40"/>
      <c r="C17" s="34"/>
      <c r="D17" s="34"/>
      <c r="E17" s="137" t="s">
        <v>27</v>
      </c>
      <c r="F17" s="34"/>
      <c r="G17" s="34"/>
      <c r="H17" s="34"/>
      <c r="I17" s="146" t="s">
        <v>28</v>
      </c>
      <c r="J17" s="137" t="s">
        <v>29</v>
      </c>
      <c r="K17" s="34"/>
      <c r="L17" s="5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6.96" customHeight="1">
      <c r="A18" s="34"/>
      <c r="B18" s="40"/>
      <c r="C18" s="34"/>
      <c r="D18" s="34"/>
      <c r="E18" s="34"/>
      <c r="F18" s="34"/>
      <c r="G18" s="34"/>
      <c r="H18" s="34"/>
      <c r="I18" s="34"/>
      <c r="J18" s="34"/>
      <c r="K18" s="34"/>
      <c r="L18" s="5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12" customHeight="1">
      <c r="A19" s="34"/>
      <c r="B19" s="40"/>
      <c r="C19" s="34"/>
      <c r="D19" s="146" t="s">
        <v>30</v>
      </c>
      <c r="E19" s="34"/>
      <c r="F19" s="34"/>
      <c r="G19" s="34"/>
      <c r="H19" s="34"/>
      <c r="I19" s="146" t="s">
        <v>25</v>
      </c>
      <c r="J19" s="29" t="str">
        <f>'Rekapitulace stavby'!AN13</f>
        <v>Vyplň údaj</v>
      </c>
      <c r="K19" s="34"/>
      <c r="L19" s="5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8" customHeight="1">
      <c r="A20" s="34"/>
      <c r="B20" s="40"/>
      <c r="C20" s="34"/>
      <c r="D20" s="34"/>
      <c r="E20" s="29" t="str">
        <f>'Rekapitulace stavby'!E14</f>
        <v>Vyplň údaj</v>
      </c>
      <c r="F20" s="137"/>
      <c r="G20" s="137"/>
      <c r="H20" s="137"/>
      <c r="I20" s="146" t="s">
        <v>28</v>
      </c>
      <c r="J20" s="29" t="str">
        <f>'Rekapitulace stavby'!AN14</f>
        <v>Vyplň údaj</v>
      </c>
      <c r="K20" s="34"/>
      <c r="L20" s="5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6.96" customHeight="1">
      <c r="A21" s="34"/>
      <c r="B21" s="40"/>
      <c r="C21" s="34"/>
      <c r="D21" s="34"/>
      <c r="E21" s="34"/>
      <c r="F21" s="34"/>
      <c r="G21" s="34"/>
      <c r="H21" s="34"/>
      <c r="I21" s="34"/>
      <c r="J21" s="34"/>
      <c r="K21" s="34"/>
      <c r="L21" s="5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12" customHeight="1">
      <c r="A22" s="34"/>
      <c r="B22" s="40"/>
      <c r="C22" s="34"/>
      <c r="D22" s="146" t="s">
        <v>32</v>
      </c>
      <c r="E22" s="34"/>
      <c r="F22" s="34"/>
      <c r="G22" s="34"/>
      <c r="H22" s="34"/>
      <c r="I22" s="146" t="s">
        <v>25</v>
      </c>
      <c r="J22" s="137" t="str">
        <f>IF('Rekapitulace stavby'!AN16="","",'Rekapitulace stavby'!AN16)</f>
        <v/>
      </c>
      <c r="K22" s="34"/>
      <c r="L22" s="5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8" customHeight="1">
      <c r="A23" s="34"/>
      <c r="B23" s="40"/>
      <c r="C23" s="34"/>
      <c r="D23" s="34"/>
      <c r="E23" s="137" t="str">
        <f>IF('Rekapitulace stavby'!E17="","",'Rekapitulace stavby'!E17)</f>
        <v xml:space="preserve"> </v>
      </c>
      <c r="F23" s="34"/>
      <c r="G23" s="34"/>
      <c r="H23" s="34"/>
      <c r="I23" s="146" t="s">
        <v>28</v>
      </c>
      <c r="J23" s="137" t="str">
        <f>IF('Rekapitulace stavby'!AN17="","",'Rekapitulace stavby'!AN17)</f>
        <v/>
      </c>
      <c r="K23" s="34"/>
      <c r="L23" s="5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6.96" customHeight="1">
      <c r="A24" s="34"/>
      <c r="B24" s="40"/>
      <c r="C24" s="34"/>
      <c r="D24" s="34"/>
      <c r="E24" s="34"/>
      <c r="F24" s="34"/>
      <c r="G24" s="34"/>
      <c r="H24" s="34"/>
      <c r="I24" s="34"/>
      <c r="J24" s="34"/>
      <c r="K24" s="34"/>
      <c r="L24" s="5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12" customHeight="1">
      <c r="A25" s="34"/>
      <c r="B25" s="40"/>
      <c r="C25" s="34"/>
      <c r="D25" s="146" t="s">
        <v>35</v>
      </c>
      <c r="E25" s="34"/>
      <c r="F25" s="34"/>
      <c r="G25" s="34"/>
      <c r="H25" s="34"/>
      <c r="I25" s="146" t="s">
        <v>25</v>
      </c>
      <c r="J25" s="137" t="s">
        <v>1</v>
      </c>
      <c r="K25" s="34"/>
      <c r="L25" s="5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8" customHeight="1">
      <c r="A26" s="34"/>
      <c r="B26" s="40"/>
      <c r="C26" s="34"/>
      <c r="D26" s="34"/>
      <c r="E26" s="137" t="s">
        <v>36</v>
      </c>
      <c r="F26" s="34"/>
      <c r="G26" s="34"/>
      <c r="H26" s="34"/>
      <c r="I26" s="146" t="s">
        <v>28</v>
      </c>
      <c r="J26" s="137" t="s">
        <v>1</v>
      </c>
      <c r="K26" s="34"/>
      <c r="L26" s="5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2" customFormat="1" ht="6.96" customHeight="1">
      <c r="A27" s="34"/>
      <c r="B27" s="40"/>
      <c r="C27" s="34"/>
      <c r="D27" s="34"/>
      <c r="E27" s="34"/>
      <c r="F27" s="34"/>
      <c r="G27" s="34"/>
      <c r="H27" s="34"/>
      <c r="I27" s="34"/>
      <c r="J27" s="34"/>
      <c r="K27" s="34"/>
      <c r="L27" s="59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="2" customFormat="1" ht="12" customHeight="1">
      <c r="A28" s="34"/>
      <c r="B28" s="40"/>
      <c r="C28" s="34"/>
      <c r="D28" s="146" t="s">
        <v>37</v>
      </c>
      <c r="E28" s="34"/>
      <c r="F28" s="34"/>
      <c r="G28" s="34"/>
      <c r="H28" s="34"/>
      <c r="I28" s="34"/>
      <c r="J28" s="34"/>
      <c r="K28" s="34"/>
      <c r="L28" s="5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8" customFormat="1" ht="16.5" customHeight="1">
      <c r="A29" s="150"/>
      <c r="B29" s="151"/>
      <c r="C29" s="150"/>
      <c r="D29" s="150"/>
      <c r="E29" s="152" t="s">
        <v>1</v>
      </c>
      <c r="F29" s="152"/>
      <c r="G29" s="152"/>
      <c r="H29" s="152"/>
      <c r="I29" s="150"/>
      <c r="J29" s="150"/>
      <c r="K29" s="150"/>
      <c r="L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="2" customFormat="1" ht="6.96" customHeight="1">
      <c r="A30" s="34"/>
      <c r="B30" s="40"/>
      <c r="C30" s="34"/>
      <c r="D30" s="34"/>
      <c r="E30" s="34"/>
      <c r="F30" s="34"/>
      <c r="G30" s="34"/>
      <c r="H30" s="34"/>
      <c r="I30" s="34"/>
      <c r="J30" s="34"/>
      <c r="K30" s="34"/>
      <c r="L30" s="5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40"/>
      <c r="C31" s="34"/>
      <c r="D31" s="154"/>
      <c r="E31" s="154"/>
      <c r="F31" s="154"/>
      <c r="G31" s="154"/>
      <c r="H31" s="154"/>
      <c r="I31" s="154"/>
      <c r="J31" s="154"/>
      <c r="K31" s="154"/>
      <c r="L31" s="5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25.44" customHeight="1">
      <c r="A32" s="34"/>
      <c r="B32" s="40"/>
      <c r="C32" s="34"/>
      <c r="D32" s="155" t="s">
        <v>38</v>
      </c>
      <c r="E32" s="34"/>
      <c r="F32" s="34"/>
      <c r="G32" s="34"/>
      <c r="H32" s="34"/>
      <c r="I32" s="34"/>
      <c r="J32" s="156">
        <f>ROUND(J120, 2)</f>
        <v>0</v>
      </c>
      <c r="K32" s="34"/>
      <c r="L32" s="5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6.96" customHeight="1">
      <c r="A33" s="34"/>
      <c r="B33" s="40"/>
      <c r="C33" s="34"/>
      <c r="D33" s="154"/>
      <c r="E33" s="154"/>
      <c r="F33" s="154"/>
      <c r="G33" s="154"/>
      <c r="H33" s="154"/>
      <c r="I33" s="154"/>
      <c r="J33" s="154"/>
      <c r="K33" s="154"/>
      <c r="L33" s="5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40"/>
      <c r="C34" s="34"/>
      <c r="D34" s="34"/>
      <c r="E34" s="34"/>
      <c r="F34" s="157" t="s">
        <v>40</v>
      </c>
      <c r="G34" s="34"/>
      <c r="H34" s="34"/>
      <c r="I34" s="157" t="s">
        <v>39</v>
      </c>
      <c r="J34" s="157" t="s">
        <v>41</v>
      </c>
      <c r="K34" s="34"/>
      <c r="L34" s="5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="2" customFormat="1" ht="14.4" customHeight="1">
      <c r="A35" s="34"/>
      <c r="B35" s="40"/>
      <c r="C35" s="34"/>
      <c r="D35" s="158" t="s">
        <v>42</v>
      </c>
      <c r="E35" s="146" t="s">
        <v>43</v>
      </c>
      <c r="F35" s="159">
        <f>ROUND((SUM(BE120:BE122)),  2)</f>
        <v>0</v>
      </c>
      <c r="G35" s="34"/>
      <c r="H35" s="34"/>
      <c r="I35" s="160">
        <v>0.20999999999999999</v>
      </c>
      <c r="J35" s="159">
        <f>ROUND(((SUM(BE120:BE122))*I35),  2)</f>
        <v>0</v>
      </c>
      <c r="K35" s="34"/>
      <c r="L35" s="5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14.4" customHeight="1">
      <c r="A36" s="34"/>
      <c r="B36" s="40"/>
      <c r="C36" s="34"/>
      <c r="D36" s="34"/>
      <c r="E36" s="146" t="s">
        <v>44</v>
      </c>
      <c r="F36" s="159">
        <f>ROUND((SUM(BF120:BF122)),  2)</f>
        <v>0</v>
      </c>
      <c r="G36" s="34"/>
      <c r="H36" s="34"/>
      <c r="I36" s="160">
        <v>0.14999999999999999</v>
      </c>
      <c r="J36" s="159">
        <f>ROUND(((SUM(BF120:BF122))*I36),  2)</f>
        <v>0</v>
      </c>
      <c r="K36" s="34"/>
      <c r="L36" s="5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46" t="s">
        <v>45</v>
      </c>
      <c r="F37" s="159">
        <f>ROUND((SUM(BG120:BG122)),  2)</f>
        <v>0</v>
      </c>
      <c r="G37" s="34"/>
      <c r="H37" s="34"/>
      <c r="I37" s="160">
        <v>0.20999999999999999</v>
      </c>
      <c r="J37" s="159">
        <f>0</f>
        <v>0</v>
      </c>
      <c r="K37" s="34"/>
      <c r="L37" s="5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14.4" customHeight="1">
      <c r="A38" s="34"/>
      <c r="B38" s="40"/>
      <c r="C38" s="34"/>
      <c r="D38" s="34"/>
      <c r="E38" s="146" t="s">
        <v>46</v>
      </c>
      <c r="F38" s="159">
        <f>ROUND((SUM(BH120:BH122)),  2)</f>
        <v>0</v>
      </c>
      <c r="G38" s="34"/>
      <c r="H38" s="34"/>
      <c r="I38" s="160">
        <v>0.14999999999999999</v>
      </c>
      <c r="J38" s="159">
        <f>0</f>
        <v>0</v>
      </c>
      <c r="K38" s="34"/>
      <c r="L38" s="5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14.4" customHeight="1">
      <c r="A39" s="34"/>
      <c r="B39" s="40"/>
      <c r="C39" s="34"/>
      <c r="D39" s="34"/>
      <c r="E39" s="146" t="s">
        <v>47</v>
      </c>
      <c r="F39" s="159">
        <f>ROUND((SUM(BI120:BI122)),  2)</f>
        <v>0</v>
      </c>
      <c r="G39" s="34"/>
      <c r="H39" s="34"/>
      <c r="I39" s="160">
        <v>0</v>
      </c>
      <c r="J39" s="159">
        <f>0</f>
        <v>0</v>
      </c>
      <c r="K39" s="34"/>
      <c r="L39" s="5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6.96" customHeight="1">
      <c r="A40" s="34"/>
      <c r="B40" s="40"/>
      <c r="C40" s="34"/>
      <c r="D40" s="34"/>
      <c r="E40" s="34"/>
      <c r="F40" s="34"/>
      <c r="G40" s="34"/>
      <c r="H40" s="34"/>
      <c r="I40" s="34"/>
      <c r="J40" s="34"/>
      <c r="K40" s="34"/>
      <c r="L40" s="5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2" customFormat="1" ht="25.44" customHeight="1">
      <c r="A41" s="34"/>
      <c r="B41" s="40"/>
      <c r="C41" s="161"/>
      <c r="D41" s="162" t="s">
        <v>48</v>
      </c>
      <c r="E41" s="163"/>
      <c r="F41" s="163"/>
      <c r="G41" s="164" t="s">
        <v>49</v>
      </c>
      <c r="H41" s="165" t="s">
        <v>50</v>
      </c>
      <c r="I41" s="163"/>
      <c r="J41" s="166">
        <f>SUM(J32:J39)</f>
        <v>0</v>
      </c>
      <c r="K41" s="167"/>
      <c r="L41" s="59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="2" customFormat="1" ht="14.4" customHeight="1">
      <c r="A42" s="34"/>
      <c r="B42" s="40"/>
      <c r="C42" s="34"/>
      <c r="D42" s="34"/>
      <c r="E42" s="34"/>
      <c r="F42" s="34"/>
      <c r="G42" s="34"/>
      <c r="H42" s="34"/>
      <c r="I42" s="34"/>
      <c r="J42" s="34"/>
      <c r="K42" s="34"/>
      <c r="L42" s="59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="1" customFormat="1" ht="14.4" customHeight="1">
      <c r="B43" s="16"/>
      <c r="L43" s="16"/>
    </row>
    <row r="44" s="1" customFormat="1" ht="14.4" customHeight="1">
      <c r="B44" s="16"/>
      <c r="L44" s="16"/>
    </row>
    <row r="45" s="1" customFormat="1" ht="14.4" customHeight="1">
      <c r="B45" s="16"/>
      <c r="L45" s="16"/>
    </row>
    <row r="46" s="1" customFormat="1" ht="14.4" customHeight="1">
      <c r="B46" s="16"/>
      <c r="L46" s="16"/>
    </row>
    <row r="47" s="1" customFormat="1" ht="14.4" customHeight="1">
      <c r="B47" s="16"/>
      <c r="L47" s="16"/>
    </row>
    <row r="48" s="1" customFormat="1" ht="14.4" customHeight="1">
      <c r="B48" s="16"/>
      <c r="L48" s="16"/>
    </row>
    <row r="49" s="1" customFormat="1" ht="14.4" customHeight="1">
      <c r="B49" s="16"/>
      <c r="L49" s="16"/>
    </row>
    <row r="50" s="2" customFormat="1" ht="14.4" customHeight="1">
      <c r="B50" s="59"/>
      <c r="D50" s="168" t="s">
        <v>51</v>
      </c>
      <c r="E50" s="169"/>
      <c r="F50" s="169"/>
      <c r="G50" s="168" t="s">
        <v>52</v>
      </c>
      <c r="H50" s="169"/>
      <c r="I50" s="169"/>
      <c r="J50" s="169"/>
      <c r="K50" s="169"/>
      <c r="L50" s="59"/>
    </row>
    <row r="51">
      <c r="B51" s="16"/>
      <c r="L51" s="16"/>
    </row>
    <row r="52">
      <c r="B52" s="16"/>
      <c r="L52" s="16"/>
    </row>
    <row r="53">
      <c r="B53" s="16"/>
      <c r="L53" s="16"/>
    </row>
    <row r="54">
      <c r="B54" s="16"/>
      <c r="L54" s="16"/>
    </row>
    <row r="55">
      <c r="B55" s="16"/>
      <c r="L55" s="16"/>
    </row>
    <row r="56">
      <c r="B56" s="16"/>
      <c r="L56" s="16"/>
    </row>
    <row r="57">
      <c r="B57" s="16"/>
      <c r="L57" s="16"/>
    </row>
    <row r="58">
      <c r="B58" s="16"/>
      <c r="L58" s="16"/>
    </row>
    <row r="59">
      <c r="B59" s="16"/>
      <c r="L59" s="16"/>
    </row>
    <row r="60">
      <c r="B60" s="16"/>
      <c r="L60" s="16"/>
    </row>
    <row r="61" s="2" customFormat="1">
      <c r="A61" s="34"/>
      <c r="B61" s="40"/>
      <c r="C61" s="34"/>
      <c r="D61" s="170" t="s">
        <v>53</v>
      </c>
      <c r="E61" s="171"/>
      <c r="F61" s="172" t="s">
        <v>54</v>
      </c>
      <c r="G61" s="170" t="s">
        <v>53</v>
      </c>
      <c r="H61" s="171"/>
      <c r="I61" s="171"/>
      <c r="J61" s="173" t="s">
        <v>54</v>
      </c>
      <c r="K61" s="171"/>
      <c r="L61" s="59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6"/>
      <c r="L62" s="16"/>
    </row>
    <row r="63">
      <c r="B63" s="16"/>
      <c r="L63" s="16"/>
    </row>
    <row r="64">
      <c r="B64" s="16"/>
      <c r="L64" s="16"/>
    </row>
    <row r="65" s="2" customFormat="1">
      <c r="A65" s="34"/>
      <c r="B65" s="40"/>
      <c r="C65" s="34"/>
      <c r="D65" s="168" t="s">
        <v>55</v>
      </c>
      <c r="E65" s="174"/>
      <c r="F65" s="174"/>
      <c r="G65" s="168" t="s">
        <v>56</v>
      </c>
      <c r="H65" s="174"/>
      <c r="I65" s="174"/>
      <c r="J65" s="174"/>
      <c r="K65" s="174"/>
      <c r="L65" s="59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6"/>
      <c r="L66" s="16"/>
    </row>
    <row r="67">
      <c r="B67" s="16"/>
      <c r="L67" s="16"/>
    </row>
    <row r="68">
      <c r="B68" s="16"/>
      <c r="L68" s="16"/>
    </row>
    <row r="69">
      <c r="B69" s="16"/>
      <c r="L69" s="16"/>
    </row>
    <row r="70">
      <c r="B70" s="16"/>
      <c r="L70" s="16"/>
    </row>
    <row r="71">
      <c r="B71" s="16"/>
      <c r="L71" s="16"/>
    </row>
    <row r="72">
      <c r="B72" s="16"/>
      <c r="L72" s="16"/>
    </row>
    <row r="73">
      <c r="B73" s="16"/>
      <c r="L73" s="16"/>
    </row>
    <row r="74">
      <c r="B74" s="16"/>
      <c r="L74" s="16"/>
    </row>
    <row r="75">
      <c r="B75" s="16"/>
      <c r="L75" s="16"/>
    </row>
    <row r="76" s="2" customFormat="1">
      <c r="A76" s="34"/>
      <c r="B76" s="40"/>
      <c r="C76" s="34"/>
      <c r="D76" s="170" t="s">
        <v>53</v>
      </c>
      <c r="E76" s="171"/>
      <c r="F76" s="172" t="s">
        <v>54</v>
      </c>
      <c r="G76" s="170" t="s">
        <v>53</v>
      </c>
      <c r="H76" s="171"/>
      <c r="I76" s="171"/>
      <c r="J76" s="173" t="s">
        <v>54</v>
      </c>
      <c r="K76" s="171"/>
      <c r="L76" s="5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175"/>
      <c r="C77" s="176"/>
      <c r="D77" s="176"/>
      <c r="E77" s="176"/>
      <c r="F77" s="176"/>
      <c r="G77" s="176"/>
      <c r="H77" s="176"/>
      <c r="I77" s="176"/>
      <c r="J77" s="176"/>
      <c r="K77" s="176"/>
      <c r="L77" s="5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177"/>
      <c r="C81" s="178"/>
      <c r="D81" s="178"/>
      <c r="E81" s="178"/>
      <c r="F81" s="178"/>
      <c r="G81" s="178"/>
      <c r="H81" s="178"/>
      <c r="I81" s="178"/>
      <c r="J81" s="178"/>
      <c r="K81" s="178"/>
      <c r="L81" s="59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168</v>
      </c>
      <c r="D82" s="36"/>
      <c r="E82" s="36"/>
      <c r="F82" s="36"/>
      <c r="G82" s="36"/>
      <c r="H82" s="36"/>
      <c r="I82" s="36"/>
      <c r="J82" s="36"/>
      <c r="K82" s="36"/>
      <c r="L82" s="59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9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6"/>
      <c r="E84" s="36"/>
      <c r="F84" s="36"/>
      <c r="G84" s="36"/>
      <c r="H84" s="36"/>
      <c r="I84" s="36"/>
      <c r="J84" s="36"/>
      <c r="K84" s="36"/>
      <c r="L84" s="59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6"/>
      <c r="D85" s="36"/>
      <c r="E85" s="179" t="str">
        <f>E7</f>
        <v>Oprava přejezdů v obvodu ST Karlovy Vary 2023-24</v>
      </c>
      <c r="F85" s="28"/>
      <c r="G85" s="28"/>
      <c r="H85" s="28"/>
      <c r="I85" s="36"/>
      <c r="J85" s="36"/>
      <c r="K85" s="36"/>
      <c r="L85" s="59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1" customFormat="1" ht="12" customHeight="1">
      <c r="B86" s="17"/>
      <c r="C86" s="28" t="s">
        <v>164</v>
      </c>
      <c r="D86" s="18"/>
      <c r="E86" s="18"/>
      <c r="F86" s="18"/>
      <c r="G86" s="18"/>
      <c r="H86" s="18"/>
      <c r="I86" s="18"/>
      <c r="J86" s="18"/>
      <c r="K86" s="18"/>
      <c r="L86" s="16"/>
    </row>
    <row r="87" s="2" customFormat="1" ht="16.5" customHeight="1">
      <c r="A87" s="34"/>
      <c r="B87" s="35"/>
      <c r="C87" s="36"/>
      <c r="D87" s="36"/>
      <c r="E87" s="179" t="s">
        <v>943</v>
      </c>
      <c r="F87" s="36"/>
      <c r="G87" s="36"/>
      <c r="H87" s="36"/>
      <c r="I87" s="36"/>
      <c r="J87" s="36"/>
      <c r="K87" s="36"/>
      <c r="L87" s="59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12" customHeight="1">
      <c r="A88" s="34"/>
      <c r="B88" s="35"/>
      <c r="C88" s="28" t="s">
        <v>166</v>
      </c>
      <c r="D88" s="36"/>
      <c r="E88" s="36"/>
      <c r="F88" s="36"/>
      <c r="G88" s="36"/>
      <c r="H88" s="36"/>
      <c r="I88" s="36"/>
      <c r="J88" s="36"/>
      <c r="K88" s="36"/>
      <c r="L88" s="59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6.5" customHeight="1">
      <c r="A89" s="34"/>
      <c r="B89" s="35"/>
      <c r="C89" s="36"/>
      <c r="D89" s="36"/>
      <c r="E89" s="72" t="str">
        <f>E11</f>
        <v>A.7.2 - Práce SSZT</v>
      </c>
      <c r="F89" s="36"/>
      <c r="G89" s="36"/>
      <c r="H89" s="36"/>
      <c r="I89" s="36"/>
      <c r="J89" s="36"/>
      <c r="K89" s="36"/>
      <c r="L89" s="59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9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2" customHeight="1">
      <c r="A91" s="34"/>
      <c r="B91" s="35"/>
      <c r="C91" s="28" t="s">
        <v>20</v>
      </c>
      <c r="D91" s="36"/>
      <c r="E91" s="36"/>
      <c r="F91" s="23" t="str">
        <f>F14</f>
        <v>ST Karlovy Vary</v>
      </c>
      <c r="G91" s="36"/>
      <c r="H91" s="36"/>
      <c r="I91" s="28" t="s">
        <v>22</v>
      </c>
      <c r="J91" s="75" t="str">
        <f>IF(J14="","",J14)</f>
        <v>1. 2. 2023</v>
      </c>
      <c r="K91" s="36"/>
      <c r="L91" s="59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6.96" customHeight="1">
      <c r="A92" s="34"/>
      <c r="B92" s="35"/>
      <c r="C92" s="36"/>
      <c r="D92" s="36"/>
      <c r="E92" s="36"/>
      <c r="F92" s="36"/>
      <c r="G92" s="36"/>
      <c r="H92" s="36"/>
      <c r="I92" s="36"/>
      <c r="J92" s="36"/>
      <c r="K92" s="36"/>
      <c r="L92" s="59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5.15" customHeight="1">
      <c r="A93" s="34"/>
      <c r="B93" s="35"/>
      <c r="C93" s="28" t="s">
        <v>24</v>
      </c>
      <c r="D93" s="36"/>
      <c r="E93" s="36"/>
      <c r="F93" s="23" t="str">
        <f>E17</f>
        <v>Správa železnic,s.o.;OŘ ÚNL - ST Karlovy Vary</v>
      </c>
      <c r="G93" s="36"/>
      <c r="H93" s="36"/>
      <c r="I93" s="28" t="s">
        <v>32</v>
      </c>
      <c r="J93" s="32" t="str">
        <f>E23</f>
        <v xml:space="preserve"> </v>
      </c>
      <c r="K93" s="36"/>
      <c r="L93" s="59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15.15" customHeight="1">
      <c r="A94" s="34"/>
      <c r="B94" s="35"/>
      <c r="C94" s="28" t="s">
        <v>30</v>
      </c>
      <c r="D94" s="36"/>
      <c r="E94" s="36"/>
      <c r="F94" s="23" t="str">
        <f>IF(E20="","",E20)</f>
        <v>Vyplň údaj</v>
      </c>
      <c r="G94" s="36"/>
      <c r="H94" s="36"/>
      <c r="I94" s="28" t="s">
        <v>35</v>
      </c>
      <c r="J94" s="32" t="str">
        <f>E26</f>
        <v>Pavlína Liprtová</v>
      </c>
      <c r="K94" s="36"/>
      <c r="L94" s="59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9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9.28" customHeight="1">
      <c r="A96" s="34"/>
      <c r="B96" s="35"/>
      <c r="C96" s="180" t="s">
        <v>169</v>
      </c>
      <c r="D96" s="181"/>
      <c r="E96" s="181"/>
      <c r="F96" s="181"/>
      <c r="G96" s="181"/>
      <c r="H96" s="181"/>
      <c r="I96" s="181"/>
      <c r="J96" s="182" t="s">
        <v>170</v>
      </c>
      <c r="K96" s="181"/>
      <c r="L96" s="59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="2" customFormat="1" ht="10.32" customHeight="1">
      <c r="A97" s="34"/>
      <c r="B97" s="35"/>
      <c r="C97" s="36"/>
      <c r="D97" s="36"/>
      <c r="E97" s="36"/>
      <c r="F97" s="36"/>
      <c r="G97" s="36"/>
      <c r="H97" s="36"/>
      <c r="I97" s="36"/>
      <c r="J97" s="36"/>
      <c r="K97" s="36"/>
      <c r="L97" s="59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="2" customFormat="1" ht="22.8" customHeight="1">
      <c r="A98" s="34"/>
      <c r="B98" s="35"/>
      <c r="C98" s="183" t="s">
        <v>171</v>
      </c>
      <c r="D98" s="36"/>
      <c r="E98" s="36"/>
      <c r="F98" s="36"/>
      <c r="G98" s="36"/>
      <c r="H98" s="36"/>
      <c r="I98" s="36"/>
      <c r="J98" s="106">
        <f>J120</f>
        <v>0</v>
      </c>
      <c r="K98" s="36"/>
      <c r="L98" s="59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3" t="s">
        <v>172</v>
      </c>
    </row>
    <row r="99" s="2" customFormat="1" ht="21.84" customHeight="1">
      <c r="A99" s="34"/>
      <c r="B99" s="35"/>
      <c r="C99" s="36"/>
      <c r="D99" s="36"/>
      <c r="E99" s="36"/>
      <c r="F99" s="36"/>
      <c r="G99" s="36"/>
      <c r="H99" s="36"/>
      <c r="I99" s="36"/>
      <c r="J99" s="36"/>
      <c r="K99" s="36"/>
      <c r="L99" s="59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="2" customFormat="1" ht="6.96" customHeight="1">
      <c r="A100" s="34"/>
      <c r="B100" s="62"/>
      <c r="C100" s="63"/>
      <c r="D100" s="63"/>
      <c r="E100" s="63"/>
      <c r="F100" s="63"/>
      <c r="G100" s="63"/>
      <c r="H100" s="63"/>
      <c r="I100" s="63"/>
      <c r="J100" s="63"/>
      <c r="K100" s="63"/>
      <c r="L100" s="59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4" s="2" customFormat="1" ht="6.96" customHeight="1">
      <c r="A104" s="34"/>
      <c r="B104" s="64"/>
      <c r="C104" s="65"/>
      <c r="D104" s="65"/>
      <c r="E104" s="65"/>
      <c r="F104" s="65"/>
      <c r="G104" s="65"/>
      <c r="H104" s="65"/>
      <c r="I104" s="65"/>
      <c r="J104" s="65"/>
      <c r="K104" s="65"/>
      <c r="L104" s="59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="2" customFormat="1" ht="24.96" customHeight="1">
      <c r="A105" s="34"/>
      <c r="B105" s="35"/>
      <c r="C105" s="19" t="s">
        <v>173</v>
      </c>
      <c r="D105" s="36"/>
      <c r="E105" s="36"/>
      <c r="F105" s="36"/>
      <c r="G105" s="36"/>
      <c r="H105" s="36"/>
      <c r="I105" s="36"/>
      <c r="J105" s="36"/>
      <c r="K105" s="36"/>
      <c r="L105" s="59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="2" customFormat="1" ht="6.96" customHeight="1">
      <c r="A106" s="34"/>
      <c r="B106" s="35"/>
      <c r="C106" s="36"/>
      <c r="D106" s="36"/>
      <c r="E106" s="36"/>
      <c r="F106" s="36"/>
      <c r="G106" s="36"/>
      <c r="H106" s="36"/>
      <c r="I106" s="36"/>
      <c r="J106" s="36"/>
      <c r="K106" s="36"/>
      <c r="L106" s="59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12" customHeight="1">
      <c r="A107" s="34"/>
      <c r="B107" s="35"/>
      <c r="C107" s="28" t="s">
        <v>16</v>
      </c>
      <c r="D107" s="36"/>
      <c r="E107" s="36"/>
      <c r="F107" s="36"/>
      <c r="G107" s="36"/>
      <c r="H107" s="36"/>
      <c r="I107" s="36"/>
      <c r="J107" s="36"/>
      <c r="K107" s="36"/>
      <c r="L107" s="59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16.5" customHeight="1">
      <c r="A108" s="34"/>
      <c r="B108" s="35"/>
      <c r="C108" s="36"/>
      <c r="D108" s="36"/>
      <c r="E108" s="179" t="str">
        <f>E7</f>
        <v>Oprava přejezdů v obvodu ST Karlovy Vary 2023-24</v>
      </c>
      <c r="F108" s="28"/>
      <c r="G108" s="28"/>
      <c r="H108" s="28"/>
      <c r="I108" s="36"/>
      <c r="J108" s="36"/>
      <c r="K108" s="36"/>
      <c r="L108" s="59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1" customFormat="1" ht="12" customHeight="1">
      <c r="B109" s="17"/>
      <c r="C109" s="28" t="s">
        <v>164</v>
      </c>
      <c r="D109" s="18"/>
      <c r="E109" s="18"/>
      <c r="F109" s="18"/>
      <c r="G109" s="18"/>
      <c r="H109" s="18"/>
      <c r="I109" s="18"/>
      <c r="J109" s="18"/>
      <c r="K109" s="18"/>
      <c r="L109" s="16"/>
    </row>
    <row r="110" s="2" customFormat="1" ht="16.5" customHeight="1">
      <c r="A110" s="34"/>
      <c r="B110" s="35"/>
      <c r="C110" s="36"/>
      <c r="D110" s="36"/>
      <c r="E110" s="179" t="s">
        <v>943</v>
      </c>
      <c r="F110" s="36"/>
      <c r="G110" s="36"/>
      <c r="H110" s="36"/>
      <c r="I110" s="36"/>
      <c r="J110" s="36"/>
      <c r="K110" s="36"/>
      <c r="L110" s="59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2" customHeight="1">
      <c r="A111" s="34"/>
      <c r="B111" s="35"/>
      <c r="C111" s="28" t="s">
        <v>166</v>
      </c>
      <c r="D111" s="36"/>
      <c r="E111" s="36"/>
      <c r="F111" s="36"/>
      <c r="G111" s="36"/>
      <c r="H111" s="36"/>
      <c r="I111" s="36"/>
      <c r="J111" s="36"/>
      <c r="K111" s="36"/>
      <c r="L111" s="59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6.5" customHeight="1">
      <c r="A112" s="34"/>
      <c r="B112" s="35"/>
      <c r="C112" s="36"/>
      <c r="D112" s="36"/>
      <c r="E112" s="72" t="str">
        <f>E11</f>
        <v>A.7.2 - Práce SSZT</v>
      </c>
      <c r="F112" s="36"/>
      <c r="G112" s="36"/>
      <c r="H112" s="36"/>
      <c r="I112" s="36"/>
      <c r="J112" s="36"/>
      <c r="K112" s="36"/>
      <c r="L112" s="59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6.96" customHeight="1">
      <c r="A113" s="34"/>
      <c r="B113" s="35"/>
      <c r="C113" s="36"/>
      <c r="D113" s="36"/>
      <c r="E113" s="36"/>
      <c r="F113" s="36"/>
      <c r="G113" s="36"/>
      <c r="H113" s="36"/>
      <c r="I113" s="36"/>
      <c r="J113" s="36"/>
      <c r="K113" s="36"/>
      <c r="L113" s="59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2" customHeight="1">
      <c r="A114" s="34"/>
      <c r="B114" s="35"/>
      <c r="C114" s="28" t="s">
        <v>20</v>
      </c>
      <c r="D114" s="36"/>
      <c r="E114" s="36"/>
      <c r="F114" s="23" t="str">
        <f>F14</f>
        <v>ST Karlovy Vary</v>
      </c>
      <c r="G114" s="36"/>
      <c r="H114" s="36"/>
      <c r="I114" s="28" t="s">
        <v>22</v>
      </c>
      <c r="J114" s="75" t="str">
        <f>IF(J14="","",J14)</f>
        <v>1. 2. 2023</v>
      </c>
      <c r="K114" s="36"/>
      <c r="L114" s="59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6.96" customHeight="1">
      <c r="A115" s="34"/>
      <c r="B115" s="35"/>
      <c r="C115" s="36"/>
      <c r="D115" s="36"/>
      <c r="E115" s="36"/>
      <c r="F115" s="36"/>
      <c r="G115" s="36"/>
      <c r="H115" s="36"/>
      <c r="I115" s="36"/>
      <c r="J115" s="36"/>
      <c r="K115" s="36"/>
      <c r="L115" s="59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5.15" customHeight="1">
      <c r="A116" s="34"/>
      <c r="B116" s="35"/>
      <c r="C116" s="28" t="s">
        <v>24</v>
      </c>
      <c r="D116" s="36"/>
      <c r="E116" s="36"/>
      <c r="F116" s="23" t="str">
        <f>E17</f>
        <v>Správa železnic,s.o.;OŘ ÚNL - ST Karlovy Vary</v>
      </c>
      <c r="G116" s="36"/>
      <c r="H116" s="36"/>
      <c r="I116" s="28" t="s">
        <v>32</v>
      </c>
      <c r="J116" s="32" t="str">
        <f>E23</f>
        <v xml:space="preserve"> </v>
      </c>
      <c r="K116" s="36"/>
      <c r="L116" s="59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5.15" customHeight="1">
      <c r="A117" s="34"/>
      <c r="B117" s="35"/>
      <c r="C117" s="28" t="s">
        <v>30</v>
      </c>
      <c r="D117" s="36"/>
      <c r="E117" s="36"/>
      <c r="F117" s="23" t="str">
        <f>IF(E20="","",E20)</f>
        <v>Vyplň údaj</v>
      </c>
      <c r="G117" s="36"/>
      <c r="H117" s="36"/>
      <c r="I117" s="28" t="s">
        <v>35</v>
      </c>
      <c r="J117" s="32" t="str">
        <f>E26</f>
        <v>Pavlína Liprtová</v>
      </c>
      <c r="K117" s="36"/>
      <c r="L117" s="59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0.32" customHeight="1">
      <c r="A118" s="34"/>
      <c r="B118" s="35"/>
      <c r="C118" s="36"/>
      <c r="D118" s="36"/>
      <c r="E118" s="36"/>
      <c r="F118" s="36"/>
      <c r="G118" s="36"/>
      <c r="H118" s="36"/>
      <c r="I118" s="36"/>
      <c r="J118" s="36"/>
      <c r="K118" s="36"/>
      <c r="L118" s="59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9" customFormat="1" ht="29.28" customHeight="1">
      <c r="A119" s="184"/>
      <c r="B119" s="185"/>
      <c r="C119" s="186" t="s">
        <v>174</v>
      </c>
      <c r="D119" s="187" t="s">
        <v>63</v>
      </c>
      <c r="E119" s="187" t="s">
        <v>59</v>
      </c>
      <c r="F119" s="187" t="s">
        <v>60</v>
      </c>
      <c r="G119" s="187" t="s">
        <v>175</v>
      </c>
      <c r="H119" s="187" t="s">
        <v>176</v>
      </c>
      <c r="I119" s="187" t="s">
        <v>177</v>
      </c>
      <c r="J119" s="187" t="s">
        <v>170</v>
      </c>
      <c r="K119" s="188" t="s">
        <v>178</v>
      </c>
      <c r="L119" s="189"/>
      <c r="M119" s="96" t="s">
        <v>1</v>
      </c>
      <c r="N119" s="97" t="s">
        <v>42</v>
      </c>
      <c r="O119" s="97" t="s">
        <v>179</v>
      </c>
      <c r="P119" s="97" t="s">
        <v>180</v>
      </c>
      <c r="Q119" s="97" t="s">
        <v>181</v>
      </c>
      <c r="R119" s="97" t="s">
        <v>182</v>
      </c>
      <c r="S119" s="97" t="s">
        <v>183</v>
      </c>
      <c r="T119" s="98" t="s">
        <v>184</v>
      </c>
      <c r="U119" s="184"/>
      <c r="V119" s="184"/>
      <c r="W119" s="184"/>
      <c r="X119" s="184"/>
      <c r="Y119" s="184"/>
      <c r="Z119" s="184"/>
      <c r="AA119" s="184"/>
      <c r="AB119" s="184"/>
      <c r="AC119" s="184"/>
      <c r="AD119" s="184"/>
      <c r="AE119" s="184"/>
    </row>
    <row r="120" s="2" customFormat="1" ht="22.8" customHeight="1">
      <c r="A120" s="34"/>
      <c r="B120" s="35"/>
      <c r="C120" s="103" t="s">
        <v>185</v>
      </c>
      <c r="D120" s="36"/>
      <c r="E120" s="36"/>
      <c r="F120" s="36"/>
      <c r="G120" s="36"/>
      <c r="H120" s="36"/>
      <c r="I120" s="36"/>
      <c r="J120" s="190">
        <f>BK120</f>
        <v>0</v>
      </c>
      <c r="K120" s="36"/>
      <c r="L120" s="40"/>
      <c r="M120" s="99"/>
      <c r="N120" s="191"/>
      <c r="O120" s="100"/>
      <c r="P120" s="192">
        <f>SUM(P121:P122)</f>
        <v>0</v>
      </c>
      <c r="Q120" s="100"/>
      <c r="R120" s="192">
        <f>SUM(R121:R122)</f>
        <v>0</v>
      </c>
      <c r="S120" s="100"/>
      <c r="T120" s="193">
        <f>SUM(T121:T122)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3" t="s">
        <v>77</v>
      </c>
      <c r="AU120" s="13" t="s">
        <v>172</v>
      </c>
      <c r="BK120" s="194">
        <f>SUM(BK121:BK122)</f>
        <v>0</v>
      </c>
    </row>
    <row r="121" s="2" customFormat="1" ht="16.5" customHeight="1">
      <c r="A121" s="34"/>
      <c r="B121" s="35"/>
      <c r="C121" s="195" t="s">
        <v>85</v>
      </c>
      <c r="D121" s="195" t="s">
        <v>186</v>
      </c>
      <c r="E121" s="196" t="s">
        <v>360</v>
      </c>
      <c r="F121" s="197" t="s">
        <v>361</v>
      </c>
      <c r="G121" s="198" t="s">
        <v>218</v>
      </c>
      <c r="H121" s="199">
        <v>2</v>
      </c>
      <c r="I121" s="200"/>
      <c r="J121" s="201">
        <f>ROUND(I121*H121,2)</f>
        <v>0</v>
      </c>
      <c r="K121" s="197" t="s">
        <v>190</v>
      </c>
      <c r="L121" s="40"/>
      <c r="M121" s="202" t="s">
        <v>1</v>
      </c>
      <c r="N121" s="203" t="s">
        <v>43</v>
      </c>
      <c r="O121" s="87"/>
      <c r="P121" s="204">
        <f>O121*H121</f>
        <v>0</v>
      </c>
      <c r="Q121" s="204">
        <v>0</v>
      </c>
      <c r="R121" s="204">
        <f>Q121*H121</f>
        <v>0</v>
      </c>
      <c r="S121" s="204">
        <v>0</v>
      </c>
      <c r="T121" s="205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206" t="s">
        <v>288</v>
      </c>
      <c r="AT121" s="206" t="s">
        <v>186</v>
      </c>
      <c r="AU121" s="206" t="s">
        <v>78</v>
      </c>
      <c r="AY121" s="13" t="s">
        <v>192</v>
      </c>
      <c r="BE121" s="207">
        <f>IF(N121="základní",J121,0)</f>
        <v>0</v>
      </c>
      <c r="BF121" s="207">
        <f>IF(N121="snížená",J121,0)</f>
        <v>0</v>
      </c>
      <c r="BG121" s="207">
        <f>IF(N121="zákl. přenesená",J121,0)</f>
        <v>0</v>
      </c>
      <c r="BH121" s="207">
        <f>IF(N121="sníž. přenesená",J121,0)</f>
        <v>0</v>
      </c>
      <c r="BI121" s="207">
        <f>IF(N121="nulová",J121,0)</f>
        <v>0</v>
      </c>
      <c r="BJ121" s="13" t="s">
        <v>85</v>
      </c>
      <c r="BK121" s="207">
        <f>ROUND(I121*H121,2)</f>
        <v>0</v>
      </c>
      <c r="BL121" s="13" t="s">
        <v>288</v>
      </c>
      <c r="BM121" s="206" t="s">
        <v>1002</v>
      </c>
    </row>
    <row r="122" s="2" customFormat="1" ht="37.8" customHeight="1">
      <c r="A122" s="34"/>
      <c r="B122" s="35"/>
      <c r="C122" s="195" t="s">
        <v>87</v>
      </c>
      <c r="D122" s="195" t="s">
        <v>186</v>
      </c>
      <c r="E122" s="196" t="s">
        <v>363</v>
      </c>
      <c r="F122" s="197" t="s">
        <v>364</v>
      </c>
      <c r="G122" s="198" t="s">
        <v>218</v>
      </c>
      <c r="H122" s="199">
        <v>2</v>
      </c>
      <c r="I122" s="200"/>
      <c r="J122" s="201">
        <f>ROUND(I122*H122,2)</f>
        <v>0</v>
      </c>
      <c r="K122" s="197" t="s">
        <v>190</v>
      </c>
      <c r="L122" s="40"/>
      <c r="M122" s="237" t="s">
        <v>1</v>
      </c>
      <c r="N122" s="238" t="s">
        <v>43</v>
      </c>
      <c r="O122" s="239"/>
      <c r="P122" s="240">
        <f>O122*H122</f>
        <v>0</v>
      </c>
      <c r="Q122" s="240">
        <v>0</v>
      </c>
      <c r="R122" s="240">
        <f>Q122*H122</f>
        <v>0</v>
      </c>
      <c r="S122" s="240">
        <v>0</v>
      </c>
      <c r="T122" s="241">
        <f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206" t="s">
        <v>288</v>
      </c>
      <c r="AT122" s="206" t="s">
        <v>186</v>
      </c>
      <c r="AU122" s="206" t="s">
        <v>78</v>
      </c>
      <c r="AY122" s="13" t="s">
        <v>192</v>
      </c>
      <c r="BE122" s="207">
        <f>IF(N122="základní",J122,0)</f>
        <v>0</v>
      </c>
      <c r="BF122" s="207">
        <f>IF(N122="snížená",J122,0)</f>
        <v>0</v>
      </c>
      <c r="BG122" s="207">
        <f>IF(N122="zákl. přenesená",J122,0)</f>
        <v>0</v>
      </c>
      <c r="BH122" s="207">
        <f>IF(N122="sníž. přenesená",J122,0)</f>
        <v>0</v>
      </c>
      <c r="BI122" s="207">
        <f>IF(N122="nulová",J122,0)</f>
        <v>0</v>
      </c>
      <c r="BJ122" s="13" t="s">
        <v>85</v>
      </c>
      <c r="BK122" s="207">
        <f>ROUND(I122*H122,2)</f>
        <v>0</v>
      </c>
      <c r="BL122" s="13" t="s">
        <v>288</v>
      </c>
      <c r="BM122" s="206" t="s">
        <v>1003</v>
      </c>
    </row>
    <row r="123" s="2" customFormat="1" ht="6.96" customHeight="1">
      <c r="A123" s="34"/>
      <c r="B123" s="62"/>
      <c r="C123" s="63"/>
      <c r="D123" s="63"/>
      <c r="E123" s="63"/>
      <c r="F123" s="63"/>
      <c r="G123" s="63"/>
      <c r="H123" s="63"/>
      <c r="I123" s="63"/>
      <c r="J123" s="63"/>
      <c r="K123" s="63"/>
      <c r="L123" s="40"/>
      <c r="M123" s="34"/>
      <c r="O123" s="34"/>
      <c r="P123" s="34"/>
      <c r="Q123" s="34"/>
      <c r="R123" s="34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</sheetData>
  <sheetProtection sheet="1" autoFilter="0" formatColumns="0" formatRows="0" objects="1" scenarios="1" spinCount="100000" saltValue="7KHATZy6I0S7g5XI7N5GmAi8Rf6+sCsZOXNBHAN7kZrpXCKo6qXDdUIcBAt0+LRAde591tZnEcgE8di6BXucCQ==" hashValue="42lHDX97cjXIJrcoAXCNK6LnqynCBR1H9P8AhF3i8SvX0Dnsrhsn+S3o6EEpoV2AgwBaj+Bv1ztgJsueQTjNJA==" algorithmName="SHA-512" password="CC35"/>
  <autoFilter ref="C119:K122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8:H108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152</v>
      </c>
    </row>
    <row r="3" s="1" customFormat="1" ht="6.96" customHeight="1">
      <c r="B3" s="142"/>
      <c r="C3" s="143"/>
      <c r="D3" s="143"/>
      <c r="E3" s="143"/>
      <c r="F3" s="143"/>
      <c r="G3" s="143"/>
      <c r="H3" s="143"/>
      <c r="I3" s="143"/>
      <c r="J3" s="143"/>
      <c r="K3" s="143"/>
      <c r="L3" s="16"/>
      <c r="AT3" s="13" t="s">
        <v>87</v>
      </c>
    </row>
    <row r="4" s="1" customFormat="1" ht="24.96" customHeight="1">
      <c r="B4" s="16"/>
      <c r="D4" s="144" t="s">
        <v>163</v>
      </c>
      <c r="L4" s="16"/>
      <c r="M4" s="145" t="s">
        <v>10</v>
      </c>
      <c r="AT4" s="13" t="s">
        <v>4</v>
      </c>
    </row>
    <row r="5" s="1" customFormat="1" ht="6.96" customHeight="1">
      <c r="B5" s="16"/>
      <c r="L5" s="16"/>
    </row>
    <row r="6" s="1" customFormat="1" ht="12" customHeight="1">
      <c r="B6" s="16"/>
      <c r="D6" s="146" t="s">
        <v>16</v>
      </c>
      <c r="L6" s="16"/>
    </row>
    <row r="7" s="1" customFormat="1" ht="16.5" customHeight="1">
      <c r="B7" s="16"/>
      <c r="E7" s="147" t="str">
        <f>'Rekapitulace stavby'!K6</f>
        <v>Oprava přejezdů v obvodu ST Karlovy Vary 2023-24</v>
      </c>
      <c r="F7" s="146"/>
      <c r="G7" s="146"/>
      <c r="H7" s="146"/>
      <c r="L7" s="16"/>
    </row>
    <row r="8" s="1" customFormat="1" ht="12" customHeight="1">
      <c r="B8" s="16"/>
      <c r="D8" s="146" t="s">
        <v>164</v>
      </c>
      <c r="L8" s="16"/>
    </row>
    <row r="9" s="2" customFormat="1" ht="16.5" customHeight="1">
      <c r="A9" s="34"/>
      <c r="B9" s="40"/>
      <c r="C9" s="34"/>
      <c r="D9" s="34"/>
      <c r="E9" s="147" t="s">
        <v>943</v>
      </c>
      <c r="F9" s="34"/>
      <c r="G9" s="34"/>
      <c r="H9" s="34"/>
      <c r="I9" s="34"/>
      <c r="J9" s="34"/>
      <c r="K9" s="34"/>
      <c r="L9" s="5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 ht="12" customHeight="1">
      <c r="A10" s="34"/>
      <c r="B10" s="40"/>
      <c r="C10" s="34"/>
      <c r="D10" s="146" t="s">
        <v>166</v>
      </c>
      <c r="E10" s="34"/>
      <c r="F10" s="34"/>
      <c r="G10" s="34"/>
      <c r="H10" s="34"/>
      <c r="I10" s="34"/>
      <c r="J10" s="34"/>
      <c r="K10" s="34"/>
      <c r="L10" s="5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6.5" customHeight="1">
      <c r="A11" s="34"/>
      <c r="B11" s="40"/>
      <c r="C11" s="34"/>
      <c r="D11" s="34"/>
      <c r="E11" s="148" t="s">
        <v>1004</v>
      </c>
      <c r="F11" s="34"/>
      <c r="G11" s="34"/>
      <c r="H11" s="34"/>
      <c r="I11" s="34"/>
      <c r="J11" s="34"/>
      <c r="K11" s="34"/>
      <c r="L11" s="5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>
      <c r="A12" s="34"/>
      <c r="B12" s="40"/>
      <c r="C12" s="34"/>
      <c r="D12" s="34"/>
      <c r="E12" s="34"/>
      <c r="F12" s="34"/>
      <c r="G12" s="34"/>
      <c r="H12" s="34"/>
      <c r="I12" s="34"/>
      <c r="J12" s="34"/>
      <c r="K12" s="34"/>
      <c r="L12" s="5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2" customHeight="1">
      <c r="A13" s="34"/>
      <c r="B13" s="40"/>
      <c r="C13" s="34"/>
      <c r="D13" s="146" t="s">
        <v>18</v>
      </c>
      <c r="E13" s="34"/>
      <c r="F13" s="137" t="s">
        <v>1</v>
      </c>
      <c r="G13" s="34"/>
      <c r="H13" s="34"/>
      <c r="I13" s="146" t="s">
        <v>19</v>
      </c>
      <c r="J13" s="137" t="s">
        <v>1</v>
      </c>
      <c r="K13" s="34"/>
      <c r="L13" s="5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40"/>
      <c r="C14" s="34"/>
      <c r="D14" s="146" t="s">
        <v>20</v>
      </c>
      <c r="E14" s="34"/>
      <c r="F14" s="137" t="s">
        <v>21</v>
      </c>
      <c r="G14" s="34"/>
      <c r="H14" s="34"/>
      <c r="I14" s="146" t="s">
        <v>22</v>
      </c>
      <c r="J14" s="149" t="str">
        <f>'Rekapitulace stavby'!AN8</f>
        <v>1. 2. 2023</v>
      </c>
      <c r="K14" s="34"/>
      <c r="L14" s="5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0.8" customHeight="1">
      <c r="A15" s="34"/>
      <c r="B15" s="40"/>
      <c r="C15" s="34"/>
      <c r="D15" s="34"/>
      <c r="E15" s="34"/>
      <c r="F15" s="34"/>
      <c r="G15" s="34"/>
      <c r="H15" s="34"/>
      <c r="I15" s="34"/>
      <c r="J15" s="34"/>
      <c r="K15" s="34"/>
      <c r="L15" s="5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12" customHeight="1">
      <c r="A16" s="34"/>
      <c r="B16" s="40"/>
      <c r="C16" s="34"/>
      <c r="D16" s="146" t="s">
        <v>24</v>
      </c>
      <c r="E16" s="34"/>
      <c r="F16" s="34"/>
      <c r="G16" s="34"/>
      <c r="H16" s="34"/>
      <c r="I16" s="146" t="s">
        <v>25</v>
      </c>
      <c r="J16" s="137" t="s">
        <v>26</v>
      </c>
      <c r="K16" s="34"/>
      <c r="L16" s="5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8" customHeight="1">
      <c r="A17" s="34"/>
      <c r="B17" s="40"/>
      <c r="C17" s="34"/>
      <c r="D17" s="34"/>
      <c r="E17" s="137" t="s">
        <v>27</v>
      </c>
      <c r="F17" s="34"/>
      <c r="G17" s="34"/>
      <c r="H17" s="34"/>
      <c r="I17" s="146" t="s">
        <v>28</v>
      </c>
      <c r="J17" s="137" t="s">
        <v>29</v>
      </c>
      <c r="K17" s="34"/>
      <c r="L17" s="5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6.96" customHeight="1">
      <c r="A18" s="34"/>
      <c r="B18" s="40"/>
      <c r="C18" s="34"/>
      <c r="D18" s="34"/>
      <c r="E18" s="34"/>
      <c r="F18" s="34"/>
      <c r="G18" s="34"/>
      <c r="H18" s="34"/>
      <c r="I18" s="34"/>
      <c r="J18" s="34"/>
      <c r="K18" s="34"/>
      <c r="L18" s="5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12" customHeight="1">
      <c r="A19" s="34"/>
      <c r="B19" s="40"/>
      <c r="C19" s="34"/>
      <c r="D19" s="146" t="s">
        <v>30</v>
      </c>
      <c r="E19" s="34"/>
      <c r="F19" s="34"/>
      <c r="G19" s="34"/>
      <c r="H19" s="34"/>
      <c r="I19" s="146" t="s">
        <v>25</v>
      </c>
      <c r="J19" s="29" t="str">
        <f>'Rekapitulace stavby'!AN13</f>
        <v>Vyplň údaj</v>
      </c>
      <c r="K19" s="34"/>
      <c r="L19" s="5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8" customHeight="1">
      <c r="A20" s="34"/>
      <c r="B20" s="40"/>
      <c r="C20" s="34"/>
      <c r="D20" s="34"/>
      <c r="E20" s="29" t="str">
        <f>'Rekapitulace stavby'!E14</f>
        <v>Vyplň údaj</v>
      </c>
      <c r="F20" s="137"/>
      <c r="G20" s="137"/>
      <c r="H20" s="137"/>
      <c r="I20" s="146" t="s">
        <v>28</v>
      </c>
      <c r="J20" s="29" t="str">
        <f>'Rekapitulace stavby'!AN14</f>
        <v>Vyplň údaj</v>
      </c>
      <c r="K20" s="34"/>
      <c r="L20" s="5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6.96" customHeight="1">
      <c r="A21" s="34"/>
      <c r="B21" s="40"/>
      <c r="C21" s="34"/>
      <c r="D21" s="34"/>
      <c r="E21" s="34"/>
      <c r="F21" s="34"/>
      <c r="G21" s="34"/>
      <c r="H21" s="34"/>
      <c r="I21" s="34"/>
      <c r="J21" s="34"/>
      <c r="K21" s="34"/>
      <c r="L21" s="5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12" customHeight="1">
      <c r="A22" s="34"/>
      <c r="B22" s="40"/>
      <c r="C22" s="34"/>
      <c r="D22" s="146" t="s">
        <v>32</v>
      </c>
      <c r="E22" s="34"/>
      <c r="F22" s="34"/>
      <c r="G22" s="34"/>
      <c r="H22" s="34"/>
      <c r="I22" s="146" t="s">
        <v>25</v>
      </c>
      <c r="J22" s="137" t="str">
        <f>IF('Rekapitulace stavby'!AN16="","",'Rekapitulace stavby'!AN16)</f>
        <v/>
      </c>
      <c r="K22" s="34"/>
      <c r="L22" s="5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8" customHeight="1">
      <c r="A23" s="34"/>
      <c r="B23" s="40"/>
      <c r="C23" s="34"/>
      <c r="D23" s="34"/>
      <c r="E23" s="137" t="str">
        <f>IF('Rekapitulace stavby'!E17="","",'Rekapitulace stavby'!E17)</f>
        <v xml:space="preserve"> </v>
      </c>
      <c r="F23" s="34"/>
      <c r="G23" s="34"/>
      <c r="H23" s="34"/>
      <c r="I23" s="146" t="s">
        <v>28</v>
      </c>
      <c r="J23" s="137" t="str">
        <f>IF('Rekapitulace stavby'!AN17="","",'Rekapitulace stavby'!AN17)</f>
        <v/>
      </c>
      <c r="K23" s="34"/>
      <c r="L23" s="5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6.96" customHeight="1">
      <c r="A24" s="34"/>
      <c r="B24" s="40"/>
      <c r="C24" s="34"/>
      <c r="D24" s="34"/>
      <c r="E24" s="34"/>
      <c r="F24" s="34"/>
      <c r="G24" s="34"/>
      <c r="H24" s="34"/>
      <c r="I24" s="34"/>
      <c r="J24" s="34"/>
      <c r="K24" s="34"/>
      <c r="L24" s="5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12" customHeight="1">
      <c r="A25" s="34"/>
      <c r="B25" s="40"/>
      <c r="C25" s="34"/>
      <c r="D25" s="146" t="s">
        <v>35</v>
      </c>
      <c r="E25" s="34"/>
      <c r="F25" s="34"/>
      <c r="G25" s="34"/>
      <c r="H25" s="34"/>
      <c r="I25" s="146" t="s">
        <v>25</v>
      </c>
      <c r="J25" s="137" t="s">
        <v>1</v>
      </c>
      <c r="K25" s="34"/>
      <c r="L25" s="5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8" customHeight="1">
      <c r="A26" s="34"/>
      <c r="B26" s="40"/>
      <c r="C26" s="34"/>
      <c r="D26" s="34"/>
      <c r="E26" s="137" t="s">
        <v>36</v>
      </c>
      <c r="F26" s="34"/>
      <c r="G26" s="34"/>
      <c r="H26" s="34"/>
      <c r="I26" s="146" t="s">
        <v>28</v>
      </c>
      <c r="J26" s="137" t="s">
        <v>1</v>
      </c>
      <c r="K26" s="34"/>
      <c r="L26" s="5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2" customFormat="1" ht="6.96" customHeight="1">
      <c r="A27" s="34"/>
      <c r="B27" s="40"/>
      <c r="C27" s="34"/>
      <c r="D27" s="34"/>
      <c r="E27" s="34"/>
      <c r="F27" s="34"/>
      <c r="G27" s="34"/>
      <c r="H27" s="34"/>
      <c r="I27" s="34"/>
      <c r="J27" s="34"/>
      <c r="K27" s="34"/>
      <c r="L27" s="59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="2" customFormat="1" ht="12" customHeight="1">
      <c r="A28" s="34"/>
      <c r="B28" s="40"/>
      <c r="C28" s="34"/>
      <c r="D28" s="146" t="s">
        <v>37</v>
      </c>
      <c r="E28" s="34"/>
      <c r="F28" s="34"/>
      <c r="G28" s="34"/>
      <c r="H28" s="34"/>
      <c r="I28" s="34"/>
      <c r="J28" s="34"/>
      <c r="K28" s="34"/>
      <c r="L28" s="5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8" customFormat="1" ht="16.5" customHeight="1">
      <c r="A29" s="150"/>
      <c r="B29" s="151"/>
      <c r="C29" s="150"/>
      <c r="D29" s="150"/>
      <c r="E29" s="152" t="s">
        <v>1</v>
      </c>
      <c r="F29" s="152"/>
      <c r="G29" s="152"/>
      <c r="H29" s="152"/>
      <c r="I29" s="150"/>
      <c r="J29" s="150"/>
      <c r="K29" s="150"/>
      <c r="L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="2" customFormat="1" ht="6.96" customHeight="1">
      <c r="A30" s="34"/>
      <c r="B30" s="40"/>
      <c r="C30" s="34"/>
      <c r="D30" s="34"/>
      <c r="E30" s="34"/>
      <c r="F30" s="34"/>
      <c r="G30" s="34"/>
      <c r="H30" s="34"/>
      <c r="I30" s="34"/>
      <c r="J30" s="34"/>
      <c r="K30" s="34"/>
      <c r="L30" s="5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40"/>
      <c r="C31" s="34"/>
      <c r="D31" s="154"/>
      <c r="E31" s="154"/>
      <c r="F31" s="154"/>
      <c r="G31" s="154"/>
      <c r="H31" s="154"/>
      <c r="I31" s="154"/>
      <c r="J31" s="154"/>
      <c r="K31" s="154"/>
      <c r="L31" s="5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25.44" customHeight="1">
      <c r="A32" s="34"/>
      <c r="B32" s="40"/>
      <c r="C32" s="34"/>
      <c r="D32" s="155" t="s">
        <v>38</v>
      </c>
      <c r="E32" s="34"/>
      <c r="F32" s="34"/>
      <c r="G32" s="34"/>
      <c r="H32" s="34"/>
      <c r="I32" s="34"/>
      <c r="J32" s="156">
        <f>ROUND(J120, 2)</f>
        <v>0</v>
      </c>
      <c r="K32" s="34"/>
      <c r="L32" s="5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6.96" customHeight="1">
      <c r="A33" s="34"/>
      <c r="B33" s="40"/>
      <c r="C33" s="34"/>
      <c r="D33" s="154"/>
      <c r="E33" s="154"/>
      <c r="F33" s="154"/>
      <c r="G33" s="154"/>
      <c r="H33" s="154"/>
      <c r="I33" s="154"/>
      <c r="J33" s="154"/>
      <c r="K33" s="154"/>
      <c r="L33" s="5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40"/>
      <c r="C34" s="34"/>
      <c r="D34" s="34"/>
      <c r="E34" s="34"/>
      <c r="F34" s="157" t="s">
        <v>40</v>
      </c>
      <c r="G34" s="34"/>
      <c r="H34" s="34"/>
      <c r="I34" s="157" t="s">
        <v>39</v>
      </c>
      <c r="J34" s="157" t="s">
        <v>41</v>
      </c>
      <c r="K34" s="34"/>
      <c r="L34" s="5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="2" customFormat="1" ht="14.4" customHeight="1">
      <c r="A35" s="34"/>
      <c r="B35" s="40"/>
      <c r="C35" s="34"/>
      <c r="D35" s="158" t="s">
        <v>42</v>
      </c>
      <c r="E35" s="146" t="s">
        <v>43</v>
      </c>
      <c r="F35" s="159">
        <f>ROUND((SUM(BE120:BE134)),  2)</f>
        <v>0</v>
      </c>
      <c r="G35" s="34"/>
      <c r="H35" s="34"/>
      <c r="I35" s="160">
        <v>0.20999999999999999</v>
      </c>
      <c r="J35" s="159">
        <f>ROUND(((SUM(BE120:BE134))*I35),  2)</f>
        <v>0</v>
      </c>
      <c r="K35" s="34"/>
      <c r="L35" s="5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14.4" customHeight="1">
      <c r="A36" s="34"/>
      <c r="B36" s="40"/>
      <c r="C36" s="34"/>
      <c r="D36" s="34"/>
      <c r="E36" s="146" t="s">
        <v>44</v>
      </c>
      <c r="F36" s="159">
        <f>ROUND((SUM(BF120:BF134)),  2)</f>
        <v>0</v>
      </c>
      <c r="G36" s="34"/>
      <c r="H36" s="34"/>
      <c r="I36" s="160">
        <v>0.14999999999999999</v>
      </c>
      <c r="J36" s="159">
        <f>ROUND(((SUM(BF120:BF134))*I36),  2)</f>
        <v>0</v>
      </c>
      <c r="K36" s="34"/>
      <c r="L36" s="5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46" t="s">
        <v>45</v>
      </c>
      <c r="F37" s="159">
        <f>ROUND((SUM(BG120:BG134)),  2)</f>
        <v>0</v>
      </c>
      <c r="G37" s="34"/>
      <c r="H37" s="34"/>
      <c r="I37" s="160">
        <v>0.20999999999999999</v>
      </c>
      <c r="J37" s="159">
        <f>0</f>
        <v>0</v>
      </c>
      <c r="K37" s="34"/>
      <c r="L37" s="5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14.4" customHeight="1">
      <c r="A38" s="34"/>
      <c r="B38" s="40"/>
      <c r="C38" s="34"/>
      <c r="D38" s="34"/>
      <c r="E38" s="146" t="s">
        <v>46</v>
      </c>
      <c r="F38" s="159">
        <f>ROUND((SUM(BH120:BH134)),  2)</f>
        <v>0</v>
      </c>
      <c r="G38" s="34"/>
      <c r="H38" s="34"/>
      <c r="I38" s="160">
        <v>0.14999999999999999</v>
      </c>
      <c r="J38" s="159">
        <f>0</f>
        <v>0</v>
      </c>
      <c r="K38" s="34"/>
      <c r="L38" s="5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14.4" customHeight="1">
      <c r="A39" s="34"/>
      <c r="B39" s="40"/>
      <c r="C39" s="34"/>
      <c r="D39" s="34"/>
      <c r="E39" s="146" t="s">
        <v>47</v>
      </c>
      <c r="F39" s="159">
        <f>ROUND((SUM(BI120:BI134)),  2)</f>
        <v>0</v>
      </c>
      <c r="G39" s="34"/>
      <c r="H39" s="34"/>
      <c r="I39" s="160">
        <v>0</v>
      </c>
      <c r="J39" s="159">
        <f>0</f>
        <v>0</v>
      </c>
      <c r="K39" s="34"/>
      <c r="L39" s="5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6.96" customHeight="1">
      <c r="A40" s="34"/>
      <c r="B40" s="40"/>
      <c r="C40" s="34"/>
      <c r="D40" s="34"/>
      <c r="E40" s="34"/>
      <c r="F40" s="34"/>
      <c r="G40" s="34"/>
      <c r="H40" s="34"/>
      <c r="I40" s="34"/>
      <c r="J40" s="34"/>
      <c r="K40" s="34"/>
      <c r="L40" s="5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2" customFormat="1" ht="25.44" customHeight="1">
      <c r="A41" s="34"/>
      <c r="B41" s="40"/>
      <c r="C41" s="161"/>
      <c r="D41" s="162" t="s">
        <v>48</v>
      </c>
      <c r="E41" s="163"/>
      <c r="F41" s="163"/>
      <c r="G41" s="164" t="s">
        <v>49</v>
      </c>
      <c r="H41" s="165" t="s">
        <v>50</v>
      </c>
      <c r="I41" s="163"/>
      <c r="J41" s="166">
        <f>SUM(J32:J39)</f>
        <v>0</v>
      </c>
      <c r="K41" s="167"/>
      <c r="L41" s="59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="2" customFormat="1" ht="14.4" customHeight="1">
      <c r="A42" s="34"/>
      <c r="B42" s="40"/>
      <c r="C42" s="34"/>
      <c r="D42" s="34"/>
      <c r="E42" s="34"/>
      <c r="F42" s="34"/>
      <c r="G42" s="34"/>
      <c r="H42" s="34"/>
      <c r="I42" s="34"/>
      <c r="J42" s="34"/>
      <c r="K42" s="34"/>
      <c r="L42" s="59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="1" customFormat="1" ht="14.4" customHeight="1">
      <c r="B43" s="16"/>
      <c r="L43" s="16"/>
    </row>
    <row r="44" s="1" customFormat="1" ht="14.4" customHeight="1">
      <c r="B44" s="16"/>
      <c r="L44" s="16"/>
    </row>
    <row r="45" s="1" customFormat="1" ht="14.4" customHeight="1">
      <c r="B45" s="16"/>
      <c r="L45" s="16"/>
    </row>
    <row r="46" s="1" customFormat="1" ht="14.4" customHeight="1">
      <c r="B46" s="16"/>
      <c r="L46" s="16"/>
    </row>
    <row r="47" s="1" customFormat="1" ht="14.4" customHeight="1">
      <c r="B47" s="16"/>
      <c r="L47" s="16"/>
    </row>
    <row r="48" s="1" customFormat="1" ht="14.4" customHeight="1">
      <c r="B48" s="16"/>
      <c r="L48" s="16"/>
    </row>
    <row r="49" s="1" customFormat="1" ht="14.4" customHeight="1">
      <c r="B49" s="16"/>
      <c r="L49" s="16"/>
    </row>
    <row r="50" s="2" customFormat="1" ht="14.4" customHeight="1">
      <c r="B50" s="59"/>
      <c r="D50" s="168" t="s">
        <v>51</v>
      </c>
      <c r="E50" s="169"/>
      <c r="F50" s="169"/>
      <c r="G50" s="168" t="s">
        <v>52</v>
      </c>
      <c r="H50" s="169"/>
      <c r="I50" s="169"/>
      <c r="J50" s="169"/>
      <c r="K50" s="169"/>
      <c r="L50" s="59"/>
    </row>
    <row r="51">
      <c r="B51" s="16"/>
      <c r="L51" s="16"/>
    </row>
    <row r="52">
      <c r="B52" s="16"/>
      <c r="L52" s="16"/>
    </row>
    <row r="53">
      <c r="B53" s="16"/>
      <c r="L53" s="16"/>
    </row>
    <row r="54">
      <c r="B54" s="16"/>
      <c r="L54" s="16"/>
    </row>
    <row r="55">
      <c r="B55" s="16"/>
      <c r="L55" s="16"/>
    </row>
    <row r="56">
      <c r="B56" s="16"/>
      <c r="L56" s="16"/>
    </row>
    <row r="57">
      <c r="B57" s="16"/>
      <c r="L57" s="16"/>
    </row>
    <row r="58">
      <c r="B58" s="16"/>
      <c r="L58" s="16"/>
    </row>
    <row r="59">
      <c r="B59" s="16"/>
      <c r="L59" s="16"/>
    </row>
    <row r="60">
      <c r="B60" s="16"/>
      <c r="L60" s="16"/>
    </row>
    <row r="61" s="2" customFormat="1">
      <c r="A61" s="34"/>
      <c r="B61" s="40"/>
      <c r="C61" s="34"/>
      <c r="D61" s="170" t="s">
        <v>53</v>
      </c>
      <c r="E61" s="171"/>
      <c r="F61" s="172" t="s">
        <v>54</v>
      </c>
      <c r="G61" s="170" t="s">
        <v>53</v>
      </c>
      <c r="H61" s="171"/>
      <c r="I61" s="171"/>
      <c r="J61" s="173" t="s">
        <v>54</v>
      </c>
      <c r="K61" s="171"/>
      <c r="L61" s="59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6"/>
      <c r="L62" s="16"/>
    </row>
    <row r="63">
      <c r="B63" s="16"/>
      <c r="L63" s="16"/>
    </row>
    <row r="64">
      <c r="B64" s="16"/>
      <c r="L64" s="16"/>
    </row>
    <row r="65" s="2" customFormat="1">
      <c r="A65" s="34"/>
      <c r="B65" s="40"/>
      <c r="C65" s="34"/>
      <c r="D65" s="168" t="s">
        <v>55</v>
      </c>
      <c r="E65" s="174"/>
      <c r="F65" s="174"/>
      <c r="G65" s="168" t="s">
        <v>56</v>
      </c>
      <c r="H65" s="174"/>
      <c r="I65" s="174"/>
      <c r="J65" s="174"/>
      <c r="K65" s="174"/>
      <c r="L65" s="59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6"/>
      <c r="L66" s="16"/>
    </row>
    <row r="67">
      <c r="B67" s="16"/>
      <c r="L67" s="16"/>
    </row>
    <row r="68">
      <c r="B68" s="16"/>
      <c r="L68" s="16"/>
    </row>
    <row r="69">
      <c r="B69" s="16"/>
      <c r="L69" s="16"/>
    </row>
    <row r="70">
      <c r="B70" s="16"/>
      <c r="L70" s="16"/>
    </row>
    <row r="71">
      <c r="B71" s="16"/>
      <c r="L71" s="16"/>
    </row>
    <row r="72">
      <c r="B72" s="16"/>
      <c r="L72" s="16"/>
    </row>
    <row r="73">
      <c r="B73" s="16"/>
      <c r="L73" s="16"/>
    </row>
    <row r="74">
      <c r="B74" s="16"/>
      <c r="L74" s="16"/>
    </row>
    <row r="75">
      <c r="B75" s="16"/>
      <c r="L75" s="16"/>
    </row>
    <row r="76" s="2" customFormat="1">
      <c r="A76" s="34"/>
      <c r="B76" s="40"/>
      <c r="C76" s="34"/>
      <c r="D76" s="170" t="s">
        <v>53</v>
      </c>
      <c r="E76" s="171"/>
      <c r="F76" s="172" t="s">
        <v>54</v>
      </c>
      <c r="G76" s="170" t="s">
        <v>53</v>
      </c>
      <c r="H76" s="171"/>
      <c r="I76" s="171"/>
      <c r="J76" s="173" t="s">
        <v>54</v>
      </c>
      <c r="K76" s="171"/>
      <c r="L76" s="5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175"/>
      <c r="C77" s="176"/>
      <c r="D77" s="176"/>
      <c r="E77" s="176"/>
      <c r="F77" s="176"/>
      <c r="G77" s="176"/>
      <c r="H77" s="176"/>
      <c r="I77" s="176"/>
      <c r="J77" s="176"/>
      <c r="K77" s="176"/>
      <c r="L77" s="5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177"/>
      <c r="C81" s="178"/>
      <c r="D81" s="178"/>
      <c r="E81" s="178"/>
      <c r="F81" s="178"/>
      <c r="G81" s="178"/>
      <c r="H81" s="178"/>
      <c r="I81" s="178"/>
      <c r="J81" s="178"/>
      <c r="K81" s="178"/>
      <c r="L81" s="59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168</v>
      </c>
      <c r="D82" s="36"/>
      <c r="E82" s="36"/>
      <c r="F82" s="36"/>
      <c r="G82" s="36"/>
      <c r="H82" s="36"/>
      <c r="I82" s="36"/>
      <c r="J82" s="36"/>
      <c r="K82" s="36"/>
      <c r="L82" s="59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9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6"/>
      <c r="E84" s="36"/>
      <c r="F84" s="36"/>
      <c r="G84" s="36"/>
      <c r="H84" s="36"/>
      <c r="I84" s="36"/>
      <c r="J84" s="36"/>
      <c r="K84" s="36"/>
      <c r="L84" s="59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6"/>
      <c r="D85" s="36"/>
      <c r="E85" s="179" t="str">
        <f>E7</f>
        <v>Oprava přejezdů v obvodu ST Karlovy Vary 2023-24</v>
      </c>
      <c r="F85" s="28"/>
      <c r="G85" s="28"/>
      <c r="H85" s="28"/>
      <c r="I85" s="36"/>
      <c r="J85" s="36"/>
      <c r="K85" s="36"/>
      <c r="L85" s="59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1" customFormat="1" ht="12" customHeight="1">
      <c r="B86" s="17"/>
      <c r="C86" s="28" t="s">
        <v>164</v>
      </c>
      <c r="D86" s="18"/>
      <c r="E86" s="18"/>
      <c r="F86" s="18"/>
      <c r="G86" s="18"/>
      <c r="H86" s="18"/>
      <c r="I86" s="18"/>
      <c r="J86" s="18"/>
      <c r="K86" s="18"/>
      <c r="L86" s="16"/>
    </row>
    <row r="87" s="2" customFormat="1" ht="16.5" customHeight="1">
      <c r="A87" s="34"/>
      <c r="B87" s="35"/>
      <c r="C87" s="36"/>
      <c r="D87" s="36"/>
      <c r="E87" s="179" t="s">
        <v>943</v>
      </c>
      <c r="F87" s="36"/>
      <c r="G87" s="36"/>
      <c r="H87" s="36"/>
      <c r="I87" s="36"/>
      <c r="J87" s="36"/>
      <c r="K87" s="36"/>
      <c r="L87" s="59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12" customHeight="1">
      <c r="A88" s="34"/>
      <c r="B88" s="35"/>
      <c r="C88" s="28" t="s">
        <v>166</v>
      </c>
      <c r="D88" s="36"/>
      <c r="E88" s="36"/>
      <c r="F88" s="36"/>
      <c r="G88" s="36"/>
      <c r="H88" s="36"/>
      <c r="I88" s="36"/>
      <c r="J88" s="36"/>
      <c r="K88" s="36"/>
      <c r="L88" s="59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6.5" customHeight="1">
      <c r="A89" s="34"/>
      <c r="B89" s="35"/>
      <c r="C89" s="36"/>
      <c r="D89" s="36"/>
      <c r="E89" s="72" t="str">
        <f>E11</f>
        <v>A.7.3 - Přeprava</v>
      </c>
      <c r="F89" s="36"/>
      <c r="G89" s="36"/>
      <c r="H89" s="36"/>
      <c r="I89" s="36"/>
      <c r="J89" s="36"/>
      <c r="K89" s="36"/>
      <c r="L89" s="59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9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2" customHeight="1">
      <c r="A91" s="34"/>
      <c r="B91" s="35"/>
      <c r="C91" s="28" t="s">
        <v>20</v>
      </c>
      <c r="D91" s="36"/>
      <c r="E91" s="36"/>
      <c r="F91" s="23" t="str">
        <f>F14</f>
        <v>ST Karlovy Vary</v>
      </c>
      <c r="G91" s="36"/>
      <c r="H91" s="36"/>
      <c r="I91" s="28" t="s">
        <v>22</v>
      </c>
      <c r="J91" s="75" t="str">
        <f>IF(J14="","",J14)</f>
        <v>1. 2. 2023</v>
      </c>
      <c r="K91" s="36"/>
      <c r="L91" s="59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6.96" customHeight="1">
      <c r="A92" s="34"/>
      <c r="B92" s="35"/>
      <c r="C92" s="36"/>
      <c r="D92" s="36"/>
      <c r="E92" s="36"/>
      <c r="F92" s="36"/>
      <c r="G92" s="36"/>
      <c r="H92" s="36"/>
      <c r="I92" s="36"/>
      <c r="J92" s="36"/>
      <c r="K92" s="36"/>
      <c r="L92" s="59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5.15" customHeight="1">
      <c r="A93" s="34"/>
      <c r="B93" s="35"/>
      <c r="C93" s="28" t="s">
        <v>24</v>
      </c>
      <c r="D93" s="36"/>
      <c r="E93" s="36"/>
      <c r="F93" s="23" t="str">
        <f>E17</f>
        <v>Správa železnic,s.o.;OŘ ÚNL - ST Karlovy Vary</v>
      </c>
      <c r="G93" s="36"/>
      <c r="H93" s="36"/>
      <c r="I93" s="28" t="s">
        <v>32</v>
      </c>
      <c r="J93" s="32" t="str">
        <f>E23</f>
        <v xml:space="preserve"> </v>
      </c>
      <c r="K93" s="36"/>
      <c r="L93" s="59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15.15" customHeight="1">
      <c r="A94" s="34"/>
      <c r="B94" s="35"/>
      <c r="C94" s="28" t="s">
        <v>30</v>
      </c>
      <c r="D94" s="36"/>
      <c r="E94" s="36"/>
      <c r="F94" s="23" t="str">
        <f>IF(E20="","",E20)</f>
        <v>Vyplň údaj</v>
      </c>
      <c r="G94" s="36"/>
      <c r="H94" s="36"/>
      <c r="I94" s="28" t="s">
        <v>35</v>
      </c>
      <c r="J94" s="32" t="str">
        <f>E26</f>
        <v>Pavlína Liprtová</v>
      </c>
      <c r="K94" s="36"/>
      <c r="L94" s="59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9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9.28" customHeight="1">
      <c r="A96" s="34"/>
      <c r="B96" s="35"/>
      <c r="C96" s="180" t="s">
        <v>169</v>
      </c>
      <c r="D96" s="181"/>
      <c r="E96" s="181"/>
      <c r="F96" s="181"/>
      <c r="G96" s="181"/>
      <c r="H96" s="181"/>
      <c r="I96" s="181"/>
      <c r="J96" s="182" t="s">
        <v>170</v>
      </c>
      <c r="K96" s="181"/>
      <c r="L96" s="59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="2" customFormat="1" ht="10.32" customHeight="1">
      <c r="A97" s="34"/>
      <c r="B97" s="35"/>
      <c r="C97" s="36"/>
      <c r="D97" s="36"/>
      <c r="E97" s="36"/>
      <c r="F97" s="36"/>
      <c r="G97" s="36"/>
      <c r="H97" s="36"/>
      <c r="I97" s="36"/>
      <c r="J97" s="36"/>
      <c r="K97" s="36"/>
      <c r="L97" s="59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="2" customFormat="1" ht="22.8" customHeight="1">
      <c r="A98" s="34"/>
      <c r="B98" s="35"/>
      <c r="C98" s="183" t="s">
        <v>171</v>
      </c>
      <c r="D98" s="36"/>
      <c r="E98" s="36"/>
      <c r="F98" s="36"/>
      <c r="G98" s="36"/>
      <c r="H98" s="36"/>
      <c r="I98" s="36"/>
      <c r="J98" s="106">
        <f>J120</f>
        <v>0</v>
      </c>
      <c r="K98" s="36"/>
      <c r="L98" s="59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3" t="s">
        <v>172</v>
      </c>
    </row>
    <row r="99" s="2" customFormat="1" ht="21.84" customHeight="1">
      <c r="A99" s="34"/>
      <c r="B99" s="35"/>
      <c r="C99" s="36"/>
      <c r="D99" s="36"/>
      <c r="E99" s="36"/>
      <c r="F99" s="36"/>
      <c r="G99" s="36"/>
      <c r="H99" s="36"/>
      <c r="I99" s="36"/>
      <c r="J99" s="36"/>
      <c r="K99" s="36"/>
      <c r="L99" s="59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="2" customFormat="1" ht="6.96" customHeight="1">
      <c r="A100" s="34"/>
      <c r="B100" s="62"/>
      <c r="C100" s="63"/>
      <c r="D100" s="63"/>
      <c r="E100" s="63"/>
      <c r="F100" s="63"/>
      <c r="G100" s="63"/>
      <c r="H100" s="63"/>
      <c r="I100" s="63"/>
      <c r="J100" s="63"/>
      <c r="K100" s="63"/>
      <c r="L100" s="59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4" s="2" customFormat="1" ht="6.96" customHeight="1">
      <c r="A104" s="34"/>
      <c r="B104" s="64"/>
      <c r="C104" s="65"/>
      <c r="D104" s="65"/>
      <c r="E104" s="65"/>
      <c r="F104" s="65"/>
      <c r="G104" s="65"/>
      <c r="H104" s="65"/>
      <c r="I104" s="65"/>
      <c r="J104" s="65"/>
      <c r="K104" s="65"/>
      <c r="L104" s="59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="2" customFormat="1" ht="24.96" customHeight="1">
      <c r="A105" s="34"/>
      <c r="B105" s="35"/>
      <c r="C105" s="19" t="s">
        <v>173</v>
      </c>
      <c r="D105" s="36"/>
      <c r="E105" s="36"/>
      <c r="F105" s="36"/>
      <c r="G105" s="36"/>
      <c r="H105" s="36"/>
      <c r="I105" s="36"/>
      <c r="J105" s="36"/>
      <c r="K105" s="36"/>
      <c r="L105" s="59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="2" customFormat="1" ht="6.96" customHeight="1">
      <c r="A106" s="34"/>
      <c r="B106" s="35"/>
      <c r="C106" s="36"/>
      <c r="D106" s="36"/>
      <c r="E106" s="36"/>
      <c r="F106" s="36"/>
      <c r="G106" s="36"/>
      <c r="H106" s="36"/>
      <c r="I106" s="36"/>
      <c r="J106" s="36"/>
      <c r="K106" s="36"/>
      <c r="L106" s="59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12" customHeight="1">
      <c r="A107" s="34"/>
      <c r="B107" s="35"/>
      <c r="C107" s="28" t="s">
        <v>16</v>
      </c>
      <c r="D107" s="36"/>
      <c r="E107" s="36"/>
      <c r="F107" s="36"/>
      <c r="G107" s="36"/>
      <c r="H107" s="36"/>
      <c r="I107" s="36"/>
      <c r="J107" s="36"/>
      <c r="K107" s="36"/>
      <c r="L107" s="59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16.5" customHeight="1">
      <c r="A108" s="34"/>
      <c r="B108" s="35"/>
      <c r="C108" s="36"/>
      <c r="D108" s="36"/>
      <c r="E108" s="179" t="str">
        <f>E7</f>
        <v>Oprava přejezdů v obvodu ST Karlovy Vary 2023-24</v>
      </c>
      <c r="F108" s="28"/>
      <c r="G108" s="28"/>
      <c r="H108" s="28"/>
      <c r="I108" s="36"/>
      <c r="J108" s="36"/>
      <c r="K108" s="36"/>
      <c r="L108" s="59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1" customFormat="1" ht="12" customHeight="1">
      <c r="B109" s="17"/>
      <c r="C109" s="28" t="s">
        <v>164</v>
      </c>
      <c r="D109" s="18"/>
      <c r="E109" s="18"/>
      <c r="F109" s="18"/>
      <c r="G109" s="18"/>
      <c r="H109" s="18"/>
      <c r="I109" s="18"/>
      <c r="J109" s="18"/>
      <c r="K109" s="18"/>
      <c r="L109" s="16"/>
    </row>
    <row r="110" s="2" customFormat="1" ht="16.5" customHeight="1">
      <c r="A110" s="34"/>
      <c r="B110" s="35"/>
      <c r="C110" s="36"/>
      <c r="D110" s="36"/>
      <c r="E110" s="179" t="s">
        <v>943</v>
      </c>
      <c r="F110" s="36"/>
      <c r="G110" s="36"/>
      <c r="H110" s="36"/>
      <c r="I110" s="36"/>
      <c r="J110" s="36"/>
      <c r="K110" s="36"/>
      <c r="L110" s="59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2" customHeight="1">
      <c r="A111" s="34"/>
      <c r="B111" s="35"/>
      <c r="C111" s="28" t="s">
        <v>166</v>
      </c>
      <c r="D111" s="36"/>
      <c r="E111" s="36"/>
      <c r="F111" s="36"/>
      <c r="G111" s="36"/>
      <c r="H111" s="36"/>
      <c r="I111" s="36"/>
      <c r="J111" s="36"/>
      <c r="K111" s="36"/>
      <c r="L111" s="59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6.5" customHeight="1">
      <c r="A112" s="34"/>
      <c r="B112" s="35"/>
      <c r="C112" s="36"/>
      <c r="D112" s="36"/>
      <c r="E112" s="72" t="str">
        <f>E11</f>
        <v>A.7.3 - Přeprava</v>
      </c>
      <c r="F112" s="36"/>
      <c r="G112" s="36"/>
      <c r="H112" s="36"/>
      <c r="I112" s="36"/>
      <c r="J112" s="36"/>
      <c r="K112" s="36"/>
      <c r="L112" s="59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6.96" customHeight="1">
      <c r="A113" s="34"/>
      <c r="B113" s="35"/>
      <c r="C113" s="36"/>
      <c r="D113" s="36"/>
      <c r="E113" s="36"/>
      <c r="F113" s="36"/>
      <c r="G113" s="36"/>
      <c r="H113" s="36"/>
      <c r="I113" s="36"/>
      <c r="J113" s="36"/>
      <c r="K113" s="36"/>
      <c r="L113" s="59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2" customHeight="1">
      <c r="A114" s="34"/>
      <c r="B114" s="35"/>
      <c r="C114" s="28" t="s">
        <v>20</v>
      </c>
      <c r="D114" s="36"/>
      <c r="E114" s="36"/>
      <c r="F114" s="23" t="str">
        <f>F14</f>
        <v>ST Karlovy Vary</v>
      </c>
      <c r="G114" s="36"/>
      <c r="H114" s="36"/>
      <c r="I114" s="28" t="s">
        <v>22</v>
      </c>
      <c r="J114" s="75" t="str">
        <f>IF(J14="","",J14)</f>
        <v>1. 2. 2023</v>
      </c>
      <c r="K114" s="36"/>
      <c r="L114" s="59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6.96" customHeight="1">
      <c r="A115" s="34"/>
      <c r="B115" s="35"/>
      <c r="C115" s="36"/>
      <c r="D115" s="36"/>
      <c r="E115" s="36"/>
      <c r="F115" s="36"/>
      <c r="G115" s="36"/>
      <c r="H115" s="36"/>
      <c r="I115" s="36"/>
      <c r="J115" s="36"/>
      <c r="K115" s="36"/>
      <c r="L115" s="59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5.15" customHeight="1">
      <c r="A116" s="34"/>
      <c r="B116" s="35"/>
      <c r="C116" s="28" t="s">
        <v>24</v>
      </c>
      <c r="D116" s="36"/>
      <c r="E116" s="36"/>
      <c r="F116" s="23" t="str">
        <f>E17</f>
        <v>Správa železnic,s.o.;OŘ ÚNL - ST Karlovy Vary</v>
      </c>
      <c r="G116" s="36"/>
      <c r="H116" s="36"/>
      <c r="I116" s="28" t="s">
        <v>32</v>
      </c>
      <c r="J116" s="32" t="str">
        <f>E23</f>
        <v xml:space="preserve"> </v>
      </c>
      <c r="K116" s="36"/>
      <c r="L116" s="59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5.15" customHeight="1">
      <c r="A117" s="34"/>
      <c r="B117" s="35"/>
      <c r="C117" s="28" t="s">
        <v>30</v>
      </c>
      <c r="D117" s="36"/>
      <c r="E117" s="36"/>
      <c r="F117" s="23" t="str">
        <f>IF(E20="","",E20)</f>
        <v>Vyplň údaj</v>
      </c>
      <c r="G117" s="36"/>
      <c r="H117" s="36"/>
      <c r="I117" s="28" t="s">
        <v>35</v>
      </c>
      <c r="J117" s="32" t="str">
        <f>E26</f>
        <v>Pavlína Liprtová</v>
      </c>
      <c r="K117" s="36"/>
      <c r="L117" s="59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0.32" customHeight="1">
      <c r="A118" s="34"/>
      <c r="B118" s="35"/>
      <c r="C118" s="36"/>
      <c r="D118" s="36"/>
      <c r="E118" s="36"/>
      <c r="F118" s="36"/>
      <c r="G118" s="36"/>
      <c r="H118" s="36"/>
      <c r="I118" s="36"/>
      <c r="J118" s="36"/>
      <c r="K118" s="36"/>
      <c r="L118" s="59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9" customFormat="1" ht="29.28" customHeight="1">
      <c r="A119" s="184"/>
      <c r="B119" s="185"/>
      <c r="C119" s="186" t="s">
        <v>174</v>
      </c>
      <c r="D119" s="187" t="s">
        <v>63</v>
      </c>
      <c r="E119" s="187" t="s">
        <v>59</v>
      </c>
      <c r="F119" s="187" t="s">
        <v>60</v>
      </c>
      <c r="G119" s="187" t="s">
        <v>175</v>
      </c>
      <c r="H119" s="187" t="s">
        <v>176</v>
      </c>
      <c r="I119" s="187" t="s">
        <v>177</v>
      </c>
      <c r="J119" s="187" t="s">
        <v>170</v>
      </c>
      <c r="K119" s="188" t="s">
        <v>178</v>
      </c>
      <c r="L119" s="189"/>
      <c r="M119" s="96" t="s">
        <v>1</v>
      </c>
      <c r="N119" s="97" t="s">
        <v>42</v>
      </c>
      <c r="O119" s="97" t="s">
        <v>179</v>
      </c>
      <c r="P119" s="97" t="s">
        <v>180</v>
      </c>
      <c r="Q119" s="97" t="s">
        <v>181</v>
      </c>
      <c r="R119" s="97" t="s">
        <v>182</v>
      </c>
      <c r="S119" s="97" t="s">
        <v>183</v>
      </c>
      <c r="T119" s="98" t="s">
        <v>184</v>
      </c>
      <c r="U119" s="184"/>
      <c r="V119" s="184"/>
      <c r="W119" s="184"/>
      <c r="X119" s="184"/>
      <c r="Y119" s="184"/>
      <c r="Z119" s="184"/>
      <c r="AA119" s="184"/>
      <c r="AB119" s="184"/>
      <c r="AC119" s="184"/>
      <c r="AD119" s="184"/>
      <c r="AE119" s="184"/>
    </row>
    <row r="120" s="2" customFormat="1" ht="22.8" customHeight="1">
      <c r="A120" s="34"/>
      <c r="B120" s="35"/>
      <c r="C120" s="103" t="s">
        <v>185</v>
      </c>
      <c r="D120" s="36"/>
      <c r="E120" s="36"/>
      <c r="F120" s="36"/>
      <c r="G120" s="36"/>
      <c r="H120" s="36"/>
      <c r="I120" s="36"/>
      <c r="J120" s="190">
        <f>BK120</f>
        <v>0</v>
      </c>
      <c r="K120" s="36"/>
      <c r="L120" s="40"/>
      <c r="M120" s="99"/>
      <c r="N120" s="191"/>
      <c r="O120" s="100"/>
      <c r="P120" s="192">
        <f>SUM(P121:P134)</f>
        <v>0</v>
      </c>
      <c r="Q120" s="100"/>
      <c r="R120" s="192">
        <f>SUM(R121:R134)</f>
        <v>0</v>
      </c>
      <c r="S120" s="100"/>
      <c r="T120" s="193">
        <f>SUM(T121:T134)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3" t="s">
        <v>77</v>
      </c>
      <c r="AU120" s="13" t="s">
        <v>172</v>
      </c>
      <c r="BK120" s="194">
        <f>SUM(BK121:BK134)</f>
        <v>0</v>
      </c>
    </row>
    <row r="121" s="2" customFormat="1" ht="128.55" customHeight="1">
      <c r="A121" s="34"/>
      <c r="B121" s="35"/>
      <c r="C121" s="195" t="s">
        <v>85</v>
      </c>
      <c r="D121" s="195" t="s">
        <v>186</v>
      </c>
      <c r="E121" s="196" t="s">
        <v>367</v>
      </c>
      <c r="F121" s="197" t="s">
        <v>368</v>
      </c>
      <c r="G121" s="198" t="s">
        <v>287</v>
      </c>
      <c r="H121" s="199">
        <v>64.259</v>
      </c>
      <c r="I121" s="200"/>
      <c r="J121" s="201">
        <f>ROUND(I121*H121,2)</f>
        <v>0</v>
      </c>
      <c r="K121" s="197" t="s">
        <v>190</v>
      </c>
      <c r="L121" s="40"/>
      <c r="M121" s="202" t="s">
        <v>1</v>
      </c>
      <c r="N121" s="203" t="s">
        <v>43</v>
      </c>
      <c r="O121" s="87"/>
      <c r="P121" s="204">
        <f>O121*H121</f>
        <v>0</v>
      </c>
      <c r="Q121" s="204">
        <v>0</v>
      </c>
      <c r="R121" s="204">
        <f>Q121*H121</f>
        <v>0</v>
      </c>
      <c r="S121" s="204">
        <v>0</v>
      </c>
      <c r="T121" s="205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206" t="s">
        <v>288</v>
      </c>
      <c r="AT121" s="206" t="s">
        <v>186</v>
      </c>
      <c r="AU121" s="206" t="s">
        <v>78</v>
      </c>
      <c r="AY121" s="13" t="s">
        <v>192</v>
      </c>
      <c r="BE121" s="207">
        <f>IF(N121="základní",J121,0)</f>
        <v>0</v>
      </c>
      <c r="BF121" s="207">
        <f>IF(N121="snížená",J121,0)</f>
        <v>0</v>
      </c>
      <c r="BG121" s="207">
        <f>IF(N121="zákl. přenesená",J121,0)</f>
        <v>0</v>
      </c>
      <c r="BH121" s="207">
        <f>IF(N121="sníž. přenesená",J121,0)</f>
        <v>0</v>
      </c>
      <c r="BI121" s="207">
        <f>IF(N121="nulová",J121,0)</f>
        <v>0</v>
      </c>
      <c r="BJ121" s="13" t="s">
        <v>85</v>
      </c>
      <c r="BK121" s="207">
        <f>ROUND(I121*H121,2)</f>
        <v>0</v>
      </c>
      <c r="BL121" s="13" t="s">
        <v>288</v>
      </c>
      <c r="BM121" s="206" t="s">
        <v>1005</v>
      </c>
    </row>
    <row r="122" s="2" customFormat="1">
      <c r="A122" s="34"/>
      <c r="B122" s="35"/>
      <c r="C122" s="36"/>
      <c r="D122" s="210" t="s">
        <v>238</v>
      </c>
      <c r="E122" s="36"/>
      <c r="F122" s="220" t="s">
        <v>370</v>
      </c>
      <c r="G122" s="36"/>
      <c r="H122" s="36"/>
      <c r="I122" s="221"/>
      <c r="J122" s="36"/>
      <c r="K122" s="36"/>
      <c r="L122" s="40"/>
      <c r="M122" s="222"/>
      <c r="N122" s="223"/>
      <c r="O122" s="87"/>
      <c r="P122" s="87"/>
      <c r="Q122" s="87"/>
      <c r="R122" s="87"/>
      <c r="S122" s="87"/>
      <c r="T122" s="88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3" t="s">
        <v>238</v>
      </c>
      <c r="AU122" s="13" t="s">
        <v>78</v>
      </c>
    </row>
    <row r="123" s="10" customFormat="1">
      <c r="A123" s="10"/>
      <c r="B123" s="208"/>
      <c r="C123" s="209"/>
      <c r="D123" s="210" t="s">
        <v>194</v>
      </c>
      <c r="E123" s="211" t="s">
        <v>1</v>
      </c>
      <c r="F123" s="212" t="s">
        <v>1006</v>
      </c>
      <c r="G123" s="209"/>
      <c r="H123" s="213">
        <v>64.259</v>
      </c>
      <c r="I123" s="214"/>
      <c r="J123" s="209"/>
      <c r="K123" s="209"/>
      <c r="L123" s="215"/>
      <c r="M123" s="216"/>
      <c r="N123" s="217"/>
      <c r="O123" s="217"/>
      <c r="P123" s="217"/>
      <c r="Q123" s="217"/>
      <c r="R123" s="217"/>
      <c r="S123" s="217"/>
      <c r="T123" s="218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  <c r="AT123" s="219" t="s">
        <v>194</v>
      </c>
      <c r="AU123" s="219" t="s">
        <v>78</v>
      </c>
      <c r="AV123" s="10" t="s">
        <v>87</v>
      </c>
      <c r="AW123" s="10" t="s">
        <v>34</v>
      </c>
      <c r="AX123" s="10" t="s">
        <v>85</v>
      </c>
      <c r="AY123" s="219" t="s">
        <v>192</v>
      </c>
    </row>
    <row r="124" s="2" customFormat="1" ht="128.55" customHeight="1">
      <c r="A124" s="34"/>
      <c r="B124" s="35"/>
      <c r="C124" s="195" t="s">
        <v>87</v>
      </c>
      <c r="D124" s="195" t="s">
        <v>186</v>
      </c>
      <c r="E124" s="196" t="s">
        <v>372</v>
      </c>
      <c r="F124" s="197" t="s">
        <v>373</v>
      </c>
      <c r="G124" s="198" t="s">
        <v>287</v>
      </c>
      <c r="H124" s="199">
        <v>78.983999999999995</v>
      </c>
      <c r="I124" s="200"/>
      <c r="J124" s="201">
        <f>ROUND(I124*H124,2)</f>
        <v>0</v>
      </c>
      <c r="K124" s="197" t="s">
        <v>190</v>
      </c>
      <c r="L124" s="40"/>
      <c r="M124" s="202" t="s">
        <v>1</v>
      </c>
      <c r="N124" s="203" t="s">
        <v>43</v>
      </c>
      <c r="O124" s="87"/>
      <c r="P124" s="204">
        <f>O124*H124</f>
        <v>0</v>
      </c>
      <c r="Q124" s="204">
        <v>0</v>
      </c>
      <c r="R124" s="204">
        <f>Q124*H124</f>
        <v>0</v>
      </c>
      <c r="S124" s="204">
        <v>0</v>
      </c>
      <c r="T124" s="205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206" t="s">
        <v>288</v>
      </c>
      <c r="AT124" s="206" t="s">
        <v>186</v>
      </c>
      <c r="AU124" s="206" t="s">
        <v>78</v>
      </c>
      <c r="AY124" s="13" t="s">
        <v>192</v>
      </c>
      <c r="BE124" s="207">
        <f>IF(N124="základní",J124,0)</f>
        <v>0</v>
      </c>
      <c r="BF124" s="207">
        <f>IF(N124="snížená",J124,0)</f>
        <v>0</v>
      </c>
      <c r="BG124" s="207">
        <f>IF(N124="zákl. přenesená",J124,0)</f>
        <v>0</v>
      </c>
      <c r="BH124" s="207">
        <f>IF(N124="sníž. přenesená",J124,0)</f>
        <v>0</v>
      </c>
      <c r="BI124" s="207">
        <f>IF(N124="nulová",J124,0)</f>
        <v>0</v>
      </c>
      <c r="BJ124" s="13" t="s">
        <v>85</v>
      </c>
      <c r="BK124" s="207">
        <f>ROUND(I124*H124,2)</f>
        <v>0</v>
      </c>
      <c r="BL124" s="13" t="s">
        <v>288</v>
      </c>
      <c r="BM124" s="206" t="s">
        <v>1007</v>
      </c>
    </row>
    <row r="125" s="2" customFormat="1">
      <c r="A125" s="34"/>
      <c r="B125" s="35"/>
      <c r="C125" s="36"/>
      <c r="D125" s="210" t="s">
        <v>238</v>
      </c>
      <c r="E125" s="36"/>
      <c r="F125" s="220" t="s">
        <v>1008</v>
      </c>
      <c r="G125" s="36"/>
      <c r="H125" s="36"/>
      <c r="I125" s="221"/>
      <c r="J125" s="36"/>
      <c r="K125" s="36"/>
      <c r="L125" s="40"/>
      <c r="M125" s="222"/>
      <c r="N125" s="223"/>
      <c r="O125" s="87"/>
      <c r="P125" s="87"/>
      <c r="Q125" s="87"/>
      <c r="R125" s="87"/>
      <c r="S125" s="87"/>
      <c r="T125" s="88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T125" s="13" t="s">
        <v>238</v>
      </c>
      <c r="AU125" s="13" t="s">
        <v>78</v>
      </c>
    </row>
    <row r="126" s="10" customFormat="1">
      <c r="A126" s="10"/>
      <c r="B126" s="208"/>
      <c r="C126" s="209"/>
      <c r="D126" s="210" t="s">
        <v>194</v>
      </c>
      <c r="E126" s="211" t="s">
        <v>1</v>
      </c>
      <c r="F126" s="212" t="s">
        <v>1009</v>
      </c>
      <c r="G126" s="209"/>
      <c r="H126" s="213">
        <v>78.983999999999995</v>
      </c>
      <c r="I126" s="214"/>
      <c r="J126" s="209"/>
      <c r="K126" s="209"/>
      <c r="L126" s="215"/>
      <c r="M126" s="216"/>
      <c r="N126" s="217"/>
      <c r="O126" s="217"/>
      <c r="P126" s="217"/>
      <c r="Q126" s="217"/>
      <c r="R126" s="217"/>
      <c r="S126" s="217"/>
      <c r="T126" s="218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  <c r="AT126" s="219" t="s">
        <v>194</v>
      </c>
      <c r="AU126" s="219" t="s">
        <v>78</v>
      </c>
      <c r="AV126" s="10" t="s">
        <v>87</v>
      </c>
      <c r="AW126" s="10" t="s">
        <v>34</v>
      </c>
      <c r="AX126" s="10" t="s">
        <v>85</v>
      </c>
      <c r="AY126" s="219" t="s">
        <v>192</v>
      </c>
    </row>
    <row r="127" s="2" customFormat="1" ht="90" customHeight="1">
      <c r="A127" s="34"/>
      <c r="B127" s="35"/>
      <c r="C127" s="195" t="s">
        <v>201</v>
      </c>
      <c r="D127" s="195" t="s">
        <v>186</v>
      </c>
      <c r="E127" s="196" t="s">
        <v>377</v>
      </c>
      <c r="F127" s="197" t="s">
        <v>378</v>
      </c>
      <c r="G127" s="198" t="s">
        <v>218</v>
      </c>
      <c r="H127" s="199">
        <v>2</v>
      </c>
      <c r="I127" s="200"/>
      <c r="J127" s="201">
        <f>ROUND(I127*H127,2)</f>
        <v>0</v>
      </c>
      <c r="K127" s="197" t="s">
        <v>190</v>
      </c>
      <c r="L127" s="40"/>
      <c r="M127" s="202" t="s">
        <v>1</v>
      </c>
      <c r="N127" s="203" t="s">
        <v>43</v>
      </c>
      <c r="O127" s="87"/>
      <c r="P127" s="204">
        <f>O127*H127</f>
        <v>0</v>
      </c>
      <c r="Q127" s="204">
        <v>0</v>
      </c>
      <c r="R127" s="204">
        <f>Q127*H127</f>
        <v>0</v>
      </c>
      <c r="S127" s="204">
        <v>0</v>
      </c>
      <c r="T127" s="205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206" t="s">
        <v>288</v>
      </c>
      <c r="AT127" s="206" t="s">
        <v>186</v>
      </c>
      <c r="AU127" s="206" t="s">
        <v>78</v>
      </c>
      <c r="AY127" s="13" t="s">
        <v>192</v>
      </c>
      <c r="BE127" s="207">
        <f>IF(N127="základní",J127,0)</f>
        <v>0</v>
      </c>
      <c r="BF127" s="207">
        <f>IF(N127="snížená",J127,0)</f>
        <v>0</v>
      </c>
      <c r="BG127" s="207">
        <f>IF(N127="zákl. přenesená",J127,0)</f>
        <v>0</v>
      </c>
      <c r="BH127" s="207">
        <f>IF(N127="sníž. přenesená",J127,0)</f>
        <v>0</v>
      </c>
      <c r="BI127" s="207">
        <f>IF(N127="nulová",J127,0)</f>
        <v>0</v>
      </c>
      <c r="BJ127" s="13" t="s">
        <v>85</v>
      </c>
      <c r="BK127" s="207">
        <f>ROUND(I127*H127,2)</f>
        <v>0</v>
      </c>
      <c r="BL127" s="13" t="s">
        <v>288</v>
      </c>
      <c r="BM127" s="206" t="s">
        <v>1010</v>
      </c>
    </row>
    <row r="128" s="2" customFormat="1">
      <c r="A128" s="34"/>
      <c r="B128" s="35"/>
      <c r="C128" s="36"/>
      <c r="D128" s="210" t="s">
        <v>238</v>
      </c>
      <c r="E128" s="36"/>
      <c r="F128" s="220" t="s">
        <v>380</v>
      </c>
      <c r="G128" s="36"/>
      <c r="H128" s="36"/>
      <c r="I128" s="221"/>
      <c r="J128" s="36"/>
      <c r="K128" s="36"/>
      <c r="L128" s="40"/>
      <c r="M128" s="222"/>
      <c r="N128" s="223"/>
      <c r="O128" s="87"/>
      <c r="P128" s="87"/>
      <c r="Q128" s="87"/>
      <c r="R128" s="87"/>
      <c r="S128" s="87"/>
      <c r="T128" s="88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T128" s="13" t="s">
        <v>238</v>
      </c>
      <c r="AU128" s="13" t="s">
        <v>78</v>
      </c>
    </row>
    <row r="129" s="2" customFormat="1" ht="90" customHeight="1">
      <c r="A129" s="34"/>
      <c r="B129" s="35"/>
      <c r="C129" s="195" t="s">
        <v>191</v>
      </c>
      <c r="D129" s="195" t="s">
        <v>186</v>
      </c>
      <c r="E129" s="196" t="s">
        <v>381</v>
      </c>
      <c r="F129" s="197" t="s">
        <v>382</v>
      </c>
      <c r="G129" s="198" t="s">
        <v>287</v>
      </c>
      <c r="H129" s="199">
        <v>40.798000000000002</v>
      </c>
      <c r="I129" s="200"/>
      <c r="J129" s="201">
        <f>ROUND(I129*H129,2)</f>
        <v>0</v>
      </c>
      <c r="K129" s="197" t="s">
        <v>190</v>
      </c>
      <c r="L129" s="40"/>
      <c r="M129" s="202" t="s">
        <v>1</v>
      </c>
      <c r="N129" s="203" t="s">
        <v>43</v>
      </c>
      <c r="O129" s="87"/>
      <c r="P129" s="204">
        <f>O129*H129</f>
        <v>0</v>
      </c>
      <c r="Q129" s="204">
        <v>0</v>
      </c>
      <c r="R129" s="204">
        <f>Q129*H129</f>
        <v>0</v>
      </c>
      <c r="S129" s="204">
        <v>0</v>
      </c>
      <c r="T129" s="205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206" t="s">
        <v>288</v>
      </c>
      <c r="AT129" s="206" t="s">
        <v>186</v>
      </c>
      <c r="AU129" s="206" t="s">
        <v>78</v>
      </c>
      <c r="AY129" s="13" t="s">
        <v>192</v>
      </c>
      <c r="BE129" s="207">
        <f>IF(N129="základní",J129,0)</f>
        <v>0</v>
      </c>
      <c r="BF129" s="207">
        <f>IF(N129="snížená",J129,0)</f>
        <v>0</v>
      </c>
      <c r="BG129" s="207">
        <f>IF(N129="zákl. přenesená",J129,0)</f>
        <v>0</v>
      </c>
      <c r="BH129" s="207">
        <f>IF(N129="sníž. přenesená",J129,0)</f>
        <v>0</v>
      </c>
      <c r="BI129" s="207">
        <f>IF(N129="nulová",J129,0)</f>
        <v>0</v>
      </c>
      <c r="BJ129" s="13" t="s">
        <v>85</v>
      </c>
      <c r="BK129" s="207">
        <f>ROUND(I129*H129,2)</f>
        <v>0</v>
      </c>
      <c r="BL129" s="13" t="s">
        <v>288</v>
      </c>
      <c r="BM129" s="206" t="s">
        <v>1011</v>
      </c>
    </row>
    <row r="130" s="2" customFormat="1">
      <c r="A130" s="34"/>
      <c r="B130" s="35"/>
      <c r="C130" s="36"/>
      <c r="D130" s="210" t="s">
        <v>238</v>
      </c>
      <c r="E130" s="36"/>
      <c r="F130" s="220" t="s">
        <v>384</v>
      </c>
      <c r="G130" s="36"/>
      <c r="H130" s="36"/>
      <c r="I130" s="221"/>
      <c r="J130" s="36"/>
      <c r="K130" s="36"/>
      <c r="L130" s="40"/>
      <c r="M130" s="222"/>
      <c r="N130" s="223"/>
      <c r="O130" s="87"/>
      <c r="P130" s="87"/>
      <c r="Q130" s="87"/>
      <c r="R130" s="87"/>
      <c r="S130" s="87"/>
      <c r="T130" s="88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T130" s="13" t="s">
        <v>238</v>
      </c>
      <c r="AU130" s="13" t="s">
        <v>78</v>
      </c>
    </row>
    <row r="131" s="10" customFormat="1">
      <c r="A131" s="10"/>
      <c r="B131" s="208"/>
      <c r="C131" s="209"/>
      <c r="D131" s="210" t="s">
        <v>194</v>
      </c>
      <c r="E131" s="211" t="s">
        <v>1</v>
      </c>
      <c r="F131" s="212" t="s">
        <v>1012</v>
      </c>
      <c r="G131" s="209"/>
      <c r="H131" s="213">
        <v>40.798000000000002</v>
      </c>
      <c r="I131" s="214"/>
      <c r="J131" s="209"/>
      <c r="K131" s="209"/>
      <c r="L131" s="215"/>
      <c r="M131" s="216"/>
      <c r="N131" s="217"/>
      <c r="O131" s="217"/>
      <c r="P131" s="217"/>
      <c r="Q131" s="217"/>
      <c r="R131" s="217"/>
      <c r="S131" s="217"/>
      <c r="T131" s="218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  <c r="AT131" s="219" t="s">
        <v>194</v>
      </c>
      <c r="AU131" s="219" t="s">
        <v>78</v>
      </c>
      <c r="AV131" s="10" t="s">
        <v>87</v>
      </c>
      <c r="AW131" s="10" t="s">
        <v>34</v>
      </c>
      <c r="AX131" s="10" t="s">
        <v>85</v>
      </c>
      <c r="AY131" s="219" t="s">
        <v>192</v>
      </c>
    </row>
    <row r="132" s="2" customFormat="1" ht="114.9" customHeight="1">
      <c r="A132" s="34"/>
      <c r="B132" s="35"/>
      <c r="C132" s="195" t="s">
        <v>210</v>
      </c>
      <c r="D132" s="195" t="s">
        <v>186</v>
      </c>
      <c r="E132" s="196" t="s">
        <v>386</v>
      </c>
      <c r="F132" s="197" t="s">
        <v>387</v>
      </c>
      <c r="G132" s="198" t="s">
        <v>287</v>
      </c>
      <c r="H132" s="199">
        <v>5.9269999999999996</v>
      </c>
      <c r="I132" s="200"/>
      <c r="J132" s="201">
        <f>ROUND(I132*H132,2)</f>
        <v>0</v>
      </c>
      <c r="K132" s="197" t="s">
        <v>190</v>
      </c>
      <c r="L132" s="40"/>
      <c r="M132" s="202" t="s">
        <v>1</v>
      </c>
      <c r="N132" s="203" t="s">
        <v>43</v>
      </c>
      <c r="O132" s="87"/>
      <c r="P132" s="204">
        <f>O132*H132</f>
        <v>0</v>
      </c>
      <c r="Q132" s="204">
        <v>0</v>
      </c>
      <c r="R132" s="204">
        <f>Q132*H132</f>
        <v>0</v>
      </c>
      <c r="S132" s="204">
        <v>0</v>
      </c>
      <c r="T132" s="205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206" t="s">
        <v>288</v>
      </c>
      <c r="AT132" s="206" t="s">
        <v>186</v>
      </c>
      <c r="AU132" s="206" t="s">
        <v>78</v>
      </c>
      <c r="AY132" s="13" t="s">
        <v>192</v>
      </c>
      <c r="BE132" s="207">
        <f>IF(N132="základní",J132,0)</f>
        <v>0</v>
      </c>
      <c r="BF132" s="207">
        <f>IF(N132="snížená",J132,0)</f>
        <v>0</v>
      </c>
      <c r="BG132" s="207">
        <f>IF(N132="zákl. přenesená",J132,0)</f>
        <v>0</v>
      </c>
      <c r="BH132" s="207">
        <f>IF(N132="sníž. přenesená",J132,0)</f>
        <v>0</v>
      </c>
      <c r="BI132" s="207">
        <f>IF(N132="nulová",J132,0)</f>
        <v>0</v>
      </c>
      <c r="BJ132" s="13" t="s">
        <v>85</v>
      </c>
      <c r="BK132" s="207">
        <f>ROUND(I132*H132,2)</f>
        <v>0</v>
      </c>
      <c r="BL132" s="13" t="s">
        <v>288</v>
      </c>
      <c r="BM132" s="206" t="s">
        <v>1013</v>
      </c>
    </row>
    <row r="133" s="2" customFormat="1">
      <c r="A133" s="34"/>
      <c r="B133" s="35"/>
      <c r="C133" s="36"/>
      <c r="D133" s="210" t="s">
        <v>238</v>
      </c>
      <c r="E133" s="36"/>
      <c r="F133" s="220" t="s">
        <v>389</v>
      </c>
      <c r="G133" s="36"/>
      <c r="H133" s="36"/>
      <c r="I133" s="221"/>
      <c r="J133" s="36"/>
      <c r="K133" s="36"/>
      <c r="L133" s="40"/>
      <c r="M133" s="222"/>
      <c r="N133" s="223"/>
      <c r="O133" s="87"/>
      <c r="P133" s="87"/>
      <c r="Q133" s="87"/>
      <c r="R133" s="87"/>
      <c r="S133" s="87"/>
      <c r="T133" s="88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T133" s="13" t="s">
        <v>238</v>
      </c>
      <c r="AU133" s="13" t="s">
        <v>78</v>
      </c>
    </row>
    <row r="134" s="10" customFormat="1">
      <c r="A134" s="10"/>
      <c r="B134" s="208"/>
      <c r="C134" s="209"/>
      <c r="D134" s="210" t="s">
        <v>194</v>
      </c>
      <c r="E134" s="211" t="s">
        <v>1</v>
      </c>
      <c r="F134" s="212" t="s">
        <v>1014</v>
      </c>
      <c r="G134" s="209"/>
      <c r="H134" s="213">
        <v>5.9269999999999996</v>
      </c>
      <c r="I134" s="214"/>
      <c r="J134" s="209"/>
      <c r="K134" s="209"/>
      <c r="L134" s="215"/>
      <c r="M134" s="234"/>
      <c r="N134" s="235"/>
      <c r="O134" s="235"/>
      <c r="P134" s="235"/>
      <c r="Q134" s="235"/>
      <c r="R134" s="235"/>
      <c r="S134" s="235"/>
      <c r="T134" s="236"/>
      <c r="U134" s="10"/>
      <c r="V134" s="10"/>
      <c r="W134" s="10"/>
      <c r="X134" s="10"/>
      <c r="Y134" s="10"/>
      <c r="Z134" s="10"/>
      <c r="AA134" s="10"/>
      <c r="AB134" s="10"/>
      <c r="AC134" s="10"/>
      <c r="AD134" s="10"/>
      <c r="AE134" s="10"/>
      <c r="AT134" s="219" t="s">
        <v>194</v>
      </c>
      <c r="AU134" s="219" t="s">
        <v>78</v>
      </c>
      <c r="AV134" s="10" t="s">
        <v>87</v>
      </c>
      <c r="AW134" s="10" t="s">
        <v>34</v>
      </c>
      <c r="AX134" s="10" t="s">
        <v>85</v>
      </c>
      <c r="AY134" s="219" t="s">
        <v>192</v>
      </c>
    </row>
    <row r="135" s="2" customFormat="1" ht="6.96" customHeight="1">
      <c r="A135" s="34"/>
      <c r="B135" s="62"/>
      <c r="C135" s="63"/>
      <c r="D135" s="63"/>
      <c r="E135" s="63"/>
      <c r="F135" s="63"/>
      <c r="G135" s="63"/>
      <c r="H135" s="63"/>
      <c r="I135" s="63"/>
      <c r="J135" s="63"/>
      <c r="K135" s="63"/>
      <c r="L135" s="40"/>
      <c r="M135" s="34"/>
      <c r="O135" s="34"/>
      <c r="P135" s="34"/>
      <c r="Q135" s="34"/>
      <c r="R135" s="34"/>
      <c r="S135" s="34"/>
      <c r="T135" s="34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</row>
  </sheetData>
  <sheetProtection sheet="1" autoFilter="0" formatColumns="0" formatRows="0" objects="1" scenarios="1" spinCount="100000" saltValue="WcwlUQZXTtwHluSyMszlo9uMPoAkxb7FCw8PGPEQhefY7D2RsC4tKJeGfPSytb3Ev0nxC4B5nGDTT3KP3XwfYA==" hashValue="MPGfx58M9mZu1oQwn+0TIHLQFTwdvezyI9r1j3xvgsktQW+sAcb8d41UhLc9aWoJaQsBD5XnZA0ErX5AFz31Gg==" algorithmName="SHA-512" password="CC35"/>
  <autoFilter ref="C119:K134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8:H108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157</v>
      </c>
    </row>
    <row r="3" s="1" customFormat="1" ht="6.96" customHeight="1">
      <c r="B3" s="142"/>
      <c r="C3" s="143"/>
      <c r="D3" s="143"/>
      <c r="E3" s="143"/>
      <c r="F3" s="143"/>
      <c r="G3" s="143"/>
      <c r="H3" s="143"/>
      <c r="I3" s="143"/>
      <c r="J3" s="143"/>
      <c r="K3" s="143"/>
      <c r="L3" s="16"/>
      <c r="AT3" s="13" t="s">
        <v>87</v>
      </c>
    </row>
    <row r="4" s="1" customFormat="1" ht="24.96" customHeight="1">
      <c r="B4" s="16"/>
      <c r="D4" s="144" t="s">
        <v>163</v>
      </c>
      <c r="L4" s="16"/>
      <c r="M4" s="145" t="s">
        <v>10</v>
      </c>
      <c r="AT4" s="13" t="s">
        <v>4</v>
      </c>
    </row>
    <row r="5" s="1" customFormat="1" ht="6.96" customHeight="1">
      <c r="B5" s="16"/>
      <c r="L5" s="16"/>
    </row>
    <row r="6" s="1" customFormat="1" ht="12" customHeight="1">
      <c r="B6" s="16"/>
      <c r="D6" s="146" t="s">
        <v>16</v>
      </c>
      <c r="L6" s="16"/>
    </row>
    <row r="7" s="1" customFormat="1" ht="16.5" customHeight="1">
      <c r="B7" s="16"/>
      <c r="E7" s="147" t="str">
        <f>'Rekapitulace stavby'!K6</f>
        <v>Oprava přejezdů v obvodu ST Karlovy Vary 2023-24</v>
      </c>
      <c r="F7" s="146"/>
      <c r="G7" s="146"/>
      <c r="H7" s="146"/>
      <c r="L7" s="16"/>
    </row>
    <row r="8" s="1" customFormat="1" ht="12" customHeight="1">
      <c r="B8" s="16"/>
      <c r="D8" s="146" t="s">
        <v>164</v>
      </c>
      <c r="L8" s="16"/>
    </row>
    <row r="9" s="2" customFormat="1" ht="16.5" customHeight="1">
      <c r="A9" s="34"/>
      <c r="B9" s="40"/>
      <c r="C9" s="34"/>
      <c r="D9" s="34"/>
      <c r="E9" s="147" t="s">
        <v>1015</v>
      </c>
      <c r="F9" s="34"/>
      <c r="G9" s="34"/>
      <c r="H9" s="34"/>
      <c r="I9" s="34"/>
      <c r="J9" s="34"/>
      <c r="K9" s="34"/>
      <c r="L9" s="5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 ht="12" customHeight="1">
      <c r="A10" s="34"/>
      <c r="B10" s="40"/>
      <c r="C10" s="34"/>
      <c r="D10" s="146" t="s">
        <v>166</v>
      </c>
      <c r="E10" s="34"/>
      <c r="F10" s="34"/>
      <c r="G10" s="34"/>
      <c r="H10" s="34"/>
      <c r="I10" s="34"/>
      <c r="J10" s="34"/>
      <c r="K10" s="34"/>
      <c r="L10" s="5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6.5" customHeight="1">
      <c r="A11" s="34"/>
      <c r="B11" s="40"/>
      <c r="C11" s="34"/>
      <c r="D11" s="34"/>
      <c r="E11" s="148" t="s">
        <v>1016</v>
      </c>
      <c r="F11" s="34"/>
      <c r="G11" s="34"/>
      <c r="H11" s="34"/>
      <c r="I11" s="34"/>
      <c r="J11" s="34"/>
      <c r="K11" s="34"/>
      <c r="L11" s="5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>
      <c r="A12" s="34"/>
      <c r="B12" s="40"/>
      <c r="C12" s="34"/>
      <c r="D12" s="34"/>
      <c r="E12" s="34"/>
      <c r="F12" s="34"/>
      <c r="G12" s="34"/>
      <c r="H12" s="34"/>
      <c r="I12" s="34"/>
      <c r="J12" s="34"/>
      <c r="K12" s="34"/>
      <c r="L12" s="5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2" customHeight="1">
      <c r="A13" s="34"/>
      <c r="B13" s="40"/>
      <c r="C13" s="34"/>
      <c r="D13" s="146" t="s">
        <v>18</v>
      </c>
      <c r="E13" s="34"/>
      <c r="F13" s="137" t="s">
        <v>1</v>
      </c>
      <c r="G13" s="34"/>
      <c r="H13" s="34"/>
      <c r="I13" s="146" t="s">
        <v>19</v>
      </c>
      <c r="J13" s="137" t="s">
        <v>1</v>
      </c>
      <c r="K13" s="34"/>
      <c r="L13" s="5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40"/>
      <c r="C14" s="34"/>
      <c r="D14" s="146" t="s">
        <v>20</v>
      </c>
      <c r="E14" s="34"/>
      <c r="F14" s="137" t="s">
        <v>21</v>
      </c>
      <c r="G14" s="34"/>
      <c r="H14" s="34"/>
      <c r="I14" s="146" t="s">
        <v>22</v>
      </c>
      <c r="J14" s="149" t="str">
        <f>'Rekapitulace stavby'!AN8</f>
        <v>1. 2. 2023</v>
      </c>
      <c r="K14" s="34"/>
      <c r="L14" s="5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0.8" customHeight="1">
      <c r="A15" s="34"/>
      <c r="B15" s="40"/>
      <c r="C15" s="34"/>
      <c r="D15" s="34"/>
      <c r="E15" s="34"/>
      <c r="F15" s="34"/>
      <c r="G15" s="34"/>
      <c r="H15" s="34"/>
      <c r="I15" s="34"/>
      <c r="J15" s="34"/>
      <c r="K15" s="34"/>
      <c r="L15" s="5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12" customHeight="1">
      <c r="A16" s="34"/>
      <c r="B16" s="40"/>
      <c r="C16" s="34"/>
      <c r="D16" s="146" t="s">
        <v>24</v>
      </c>
      <c r="E16" s="34"/>
      <c r="F16" s="34"/>
      <c r="G16" s="34"/>
      <c r="H16" s="34"/>
      <c r="I16" s="146" t="s">
        <v>25</v>
      </c>
      <c r="J16" s="137" t="s">
        <v>26</v>
      </c>
      <c r="K16" s="34"/>
      <c r="L16" s="5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8" customHeight="1">
      <c r="A17" s="34"/>
      <c r="B17" s="40"/>
      <c r="C17" s="34"/>
      <c r="D17" s="34"/>
      <c r="E17" s="137" t="s">
        <v>27</v>
      </c>
      <c r="F17" s="34"/>
      <c r="G17" s="34"/>
      <c r="H17" s="34"/>
      <c r="I17" s="146" t="s">
        <v>28</v>
      </c>
      <c r="J17" s="137" t="s">
        <v>29</v>
      </c>
      <c r="K17" s="34"/>
      <c r="L17" s="5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6.96" customHeight="1">
      <c r="A18" s="34"/>
      <c r="B18" s="40"/>
      <c r="C18" s="34"/>
      <c r="D18" s="34"/>
      <c r="E18" s="34"/>
      <c r="F18" s="34"/>
      <c r="G18" s="34"/>
      <c r="H18" s="34"/>
      <c r="I18" s="34"/>
      <c r="J18" s="34"/>
      <c r="K18" s="34"/>
      <c r="L18" s="5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12" customHeight="1">
      <c r="A19" s="34"/>
      <c r="B19" s="40"/>
      <c r="C19" s="34"/>
      <c r="D19" s="146" t="s">
        <v>30</v>
      </c>
      <c r="E19" s="34"/>
      <c r="F19" s="34"/>
      <c r="G19" s="34"/>
      <c r="H19" s="34"/>
      <c r="I19" s="146" t="s">
        <v>25</v>
      </c>
      <c r="J19" s="29" t="str">
        <f>'Rekapitulace stavby'!AN13</f>
        <v>Vyplň údaj</v>
      </c>
      <c r="K19" s="34"/>
      <c r="L19" s="5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8" customHeight="1">
      <c r="A20" s="34"/>
      <c r="B20" s="40"/>
      <c r="C20" s="34"/>
      <c r="D20" s="34"/>
      <c r="E20" s="29" t="str">
        <f>'Rekapitulace stavby'!E14</f>
        <v>Vyplň údaj</v>
      </c>
      <c r="F20" s="137"/>
      <c r="G20" s="137"/>
      <c r="H20" s="137"/>
      <c r="I20" s="146" t="s">
        <v>28</v>
      </c>
      <c r="J20" s="29" t="str">
        <f>'Rekapitulace stavby'!AN14</f>
        <v>Vyplň údaj</v>
      </c>
      <c r="K20" s="34"/>
      <c r="L20" s="5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6.96" customHeight="1">
      <c r="A21" s="34"/>
      <c r="B21" s="40"/>
      <c r="C21" s="34"/>
      <c r="D21" s="34"/>
      <c r="E21" s="34"/>
      <c r="F21" s="34"/>
      <c r="G21" s="34"/>
      <c r="H21" s="34"/>
      <c r="I21" s="34"/>
      <c r="J21" s="34"/>
      <c r="K21" s="34"/>
      <c r="L21" s="5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12" customHeight="1">
      <c r="A22" s="34"/>
      <c r="B22" s="40"/>
      <c r="C22" s="34"/>
      <c r="D22" s="146" t="s">
        <v>32</v>
      </c>
      <c r="E22" s="34"/>
      <c r="F22" s="34"/>
      <c r="G22" s="34"/>
      <c r="H22" s="34"/>
      <c r="I22" s="146" t="s">
        <v>25</v>
      </c>
      <c r="J22" s="137" t="str">
        <f>IF('Rekapitulace stavby'!AN16="","",'Rekapitulace stavby'!AN16)</f>
        <v/>
      </c>
      <c r="K22" s="34"/>
      <c r="L22" s="5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8" customHeight="1">
      <c r="A23" s="34"/>
      <c r="B23" s="40"/>
      <c r="C23" s="34"/>
      <c r="D23" s="34"/>
      <c r="E23" s="137" t="str">
        <f>IF('Rekapitulace stavby'!E17="","",'Rekapitulace stavby'!E17)</f>
        <v xml:space="preserve"> </v>
      </c>
      <c r="F23" s="34"/>
      <c r="G23" s="34"/>
      <c r="H23" s="34"/>
      <c r="I23" s="146" t="s">
        <v>28</v>
      </c>
      <c r="J23" s="137" t="str">
        <f>IF('Rekapitulace stavby'!AN17="","",'Rekapitulace stavby'!AN17)</f>
        <v/>
      </c>
      <c r="K23" s="34"/>
      <c r="L23" s="5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6.96" customHeight="1">
      <c r="A24" s="34"/>
      <c r="B24" s="40"/>
      <c r="C24" s="34"/>
      <c r="D24" s="34"/>
      <c r="E24" s="34"/>
      <c r="F24" s="34"/>
      <c r="G24" s="34"/>
      <c r="H24" s="34"/>
      <c r="I24" s="34"/>
      <c r="J24" s="34"/>
      <c r="K24" s="34"/>
      <c r="L24" s="5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12" customHeight="1">
      <c r="A25" s="34"/>
      <c r="B25" s="40"/>
      <c r="C25" s="34"/>
      <c r="D25" s="146" t="s">
        <v>35</v>
      </c>
      <c r="E25" s="34"/>
      <c r="F25" s="34"/>
      <c r="G25" s="34"/>
      <c r="H25" s="34"/>
      <c r="I25" s="146" t="s">
        <v>25</v>
      </c>
      <c r="J25" s="137" t="s">
        <v>1</v>
      </c>
      <c r="K25" s="34"/>
      <c r="L25" s="5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8" customHeight="1">
      <c r="A26" s="34"/>
      <c r="B26" s="40"/>
      <c r="C26" s="34"/>
      <c r="D26" s="34"/>
      <c r="E26" s="137" t="s">
        <v>36</v>
      </c>
      <c r="F26" s="34"/>
      <c r="G26" s="34"/>
      <c r="H26" s="34"/>
      <c r="I26" s="146" t="s">
        <v>28</v>
      </c>
      <c r="J26" s="137" t="s">
        <v>1</v>
      </c>
      <c r="K26" s="34"/>
      <c r="L26" s="5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2" customFormat="1" ht="6.96" customHeight="1">
      <c r="A27" s="34"/>
      <c r="B27" s="40"/>
      <c r="C27" s="34"/>
      <c r="D27" s="34"/>
      <c r="E27" s="34"/>
      <c r="F27" s="34"/>
      <c r="G27" s="34"/>
      <c r="H27" s="34"/>
      <c r="I27" s="34"/>
      <c r="J27" s="34"/>
      <c r="K27" s="34"/>
      <c r="L27" s="59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="2" customFormat="1" ht="12" customHeight="1">
      <c r="A28" s="34"/>
      <c r="B28" s="40"/>
      <c r="C28" s="34"/>
      <c r="D28" s="146" t="s">
        <v>37</v>
      </c>
      <c r="E28" s="34"/>
      <c r="F28" s="34"/>
      <c r="G28" s="34"/>
      <c r="H28" s="34"/>
      <c r="I28" s="34"/>
      <c r="J28" s="34"/>
      <c r="K28" s="34"/>
      <c r="L28" s="5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8" customFormat="1" ht="16.5" customHeight="1">
      <c r="A29" s="150"/>
      <c r="B29" s="151"/>
      <c r="C29" s="150"/>
      <c r="D29" s="150"/>
      <c r="E29" s="152" t="s">
        <v>1</v>
      </c>
      <c r="F29" s="152"/>
      <c r="G29" s="152"/>
      <c r="H29" s="152"/>
      <c r="I29" s="150"/>
      <c r="J29" s="150"/>
      <c r="K29" s="150"/>
      <c r="L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="2" customFormat="1" ht="6.96" customHeight="1">
      <c r="A30" s="34"/>
      <c r="B30" s="40"/>
      <c r="C30" s="34"/>
      <c r="D30" s="34"/>
      <c r="E30" s="34"/>
      <c r="F30" s="34"/>
      <c r="G30" s="34"/>
      <c r="H30" s="34"/>
      <c r="I30" s="34"/>
      <c r="J30" s="34"/>
      <c r="K30" s="34"/>
      <c r="L30" s="5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40"/>
      <c r="C31" s="34"/>
      <c r="D31" s="154"/>
      <c r="E31" s="154"/>
      <c r="F31" s="154"/>
      <c r="G31" s="154"/>
      <c r="H31" s="154"/>
      <c r="I31" s="154"/>
      <c r="J31" s="154"/>
      <c r="K31" s="154"/>
      <c r="L31" s="5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25.44" customHeight="1">
      <c r="A32" s="34"/>
      <c r="B32" s="40"/>
      <c r="C32" s="34"/>
      <c r="D32" s="155" t="s">
        <v>38</v>
      </c>
      <c r="E32" s="34"/>
      <c r="F32" s="34"/>
      <c r="G32" s="34"/>
      <c r="H32" s="34"/>
      <c r="I32" s="34"/>
      <c r="J32" s="156">
        <f>ROUND(J120, 2)</f>
        <v>0</v>
      </c>
      <c r="K32" s="34"/>
      <c r="L32" s="5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6.96" customHeight="1">
      <c r="A33" s="34"/>
      <c r="B33" s="40"/>
      <c r="C33" s="34"/>
      <c r="D33" s="154"/>
      <c r="E33" s="154"/>
      <c r="F33" s="154"/>
      <c r="G33" s="154"/>
      <c r="H33" s="154"/>
      <c r="I33" s="154"/>
      <c r="J33" s="154"/>
      <c r="K33" s="154"/>
      <c r="L33" s="5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40"/>
      <c r="C34" s="34"/>
      <c r="D34" s="34"/>
      <c r="E34" s="34"/>
      <c r="F34" s="157" t="s">
        <v>40</v>
      </c>
      <c r="G34" s="34"/>
      <c r="H34" s="34"/>
      <c r="I34" s="157" t="s">
        <v>39</v>
      </c>
      <c r="J34" s="157" t="s">
        <v>41</v>
      </c>
      <c r="K34" s="34"/>
      <c r="L34" s="5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="2" customFormat="1" ht="14.4" customHeight="1">
      <c r="A35" s="34"/>
      <c r="B35" s="40"/>
      <c r="C35" s="34"/>
      <c r="D35" s="158" t="s">
        <v>42</v>
      </c>
      <c r="E35" s="146" t="s">
        <v>43</v>
      </c>
      <c r="F35" s="159">
        <f>ROUND((SUM(BE120:BE200)),  2)</f>
        <v>0</v>
      </c>
      <c r="G35" s="34"/>
      <c r="H35" s="34"/>
      <c r="I35" s="160">
        <v>0.20999999999999999</v>
      </c>
      <c r="J35" s="159">
        <f>ROUND(((SUM(BE120:BE200))*I35),  2)</f>
        <v>0</v>
      </c>
      <c r="K35" s="34"/>
      <c r="L35" s="5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14.4" customHeight="1">
      <c r="A36" s="34"/>
      <c r="B36" s="40"/>
      <c r="C36" s="34"/>
      <c r="D36" s="34"/>
      <c r="E36" s="146" t="s">
        <v>44</v>
      </c>
      <c r="F36" s="159">
        <f>ROUND((SUM(BF120:BF200)),  2)</f>
        <v>0</v>
      </c>
      <c r="G36" s="34"/>
      <c r="H36" s="34"/>
      <c r="I36" s="160">
        <v>0.14999999999999999</v>
      </c>
      <c r="J36" s="159">
        <f>ROUND(((SUM(BF120:BF200))*I36),  2)</f>
        <v>0</v>
      </c>
      <c r="K36" s="34"/>
      <c r="L36" s="5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46" t="s">
        <v>45</v>
      </c>
      <c r="F37" s="159">
        <f>ROUND((SUM(BG120:BG200)),  2)</f>
        <v>0</v>
      </c>
      <c r="G37" s="34"/>
      <c r="H37" s="34"/>
      <c r="I37" s="160">
        <v>0.20999999999999999</v>
      </c>
      <c r="J37" s="159">
        <f>0</f>
        <v>0</v>
      </c>
      <c r="K37" s="34"/>
      <c r="L37" s="5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14.4" customHeight="1">
      <c r="A38" s="34"/>
      <c r="B38" s="40"/>
      <c r="C38" s="34"/>
      <c r="D38" s="34"/>
      <c r="E38" s="146" t="s">
        <v>46</v>
      </c>
      <c r="F38" s="159">
        <f>ROUND((SUM(BH120:BH200)),  2)</f>
        <v>0</v>
      </c>
      <c r="G38" s="34"/>
      <c r="H38" s="34"/>
      <c r="I38" s="160">
        <v>0.14999999999999999</v>
      </c>
      <c r="J38" s="159">
        <f>0</f>
        <v>0</v>
      </c>
      <c r="K38" s="34"/>
      <c r="L38" s="5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14.4" customHeight="1">
      <c r="A39" s="34"/>
      <c r="B39" s="40"/>
      <c r="C39" s="34"/>
      <c r="D39" s="34"/>
      <c r="E39" s="146" t="s">
        <v>47</v>
      </c>
      <c r="F39" s="159">
        <f>ROUND((SUM(BI120:BI200)),  2)</f>
        <v>0</v>
      </c>
      <c r="G39" s="34"/>
      <c r="H39" s="34"/>
      <c r="I39" s="160">
        <v>0</v>
      </c>
      <c r="J39" s="159">
        <f>0</f>
        <v>0</v>
      </c>
      <c r="K39" s="34"/>
      <c r="L39" s="5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6.96" customHeight="1">
      <c r="A40" s="34"/>
      <c r="B40" s="40"/>
      <c r="C40" s="34"/>
      <c r="D40" s="34"/>
      <c r="E40" s="34"/>
      <c r="F40" s="34"/>
      <c r="G40" s="34"/>
      <c r="H40" s="34"/>
      <c r="I40" s="34"/>
      <c r="J40" s="34"/>
      <c r="K40" s="34"/>
      <c r="L40" s="5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2" customFormat="1" ht="25.44" customHeight="1">
      <c r="A41" s="34"/>
      <c r="B41" s="40"/>
      <c r="C41" s="161"/>
      <c r="D41" s="162" t="s">
        <v>48</v>
      </c>
      <c r="E41" s="163"/>
      <c r="F41" s="163"/>
      <c r="G41" s="164" t="s">
        <v>49</v>
      </c>
      <c r="H41" s="165" t="s">
        <v>50</v>
      </c>
      <c r="I41" s="163"/>
      <c r="J41" s="166">
        <f>SUM(J32:J39)</f>
        <v>0</v>
      </c>
      <c r="K41" s="167"/>
      <c r="L41" s="59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="2" customFormat="1" ht="14.4" customHeight="1">
      <c r="A42" s="34"/>
      <c r="B42" s="40"/>
      <c r="C42" s="34"/>
      <c r="D42" s="34"/>
      <c r="E42" s="34"/>
      <c r="F42" s="34"/>
      <c r="G42" s="34"/>
      <c r="H42" s="34"/>
      <c r="I42" s="34"/>
      <c r="J42" s="34"/>
      <c r="K42" s="34"/>
      <c r="L42" s="59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="1" customFormat="1" ht="14.4" customHeight="1">
      <c r="B43" s="16"/>
      <c r="L43" s="16"/>
    </row>
    <row r="44" s="1" customFormat="1" ht="14.4" customHeight="1">
      <c r="B44" s="16"/>
      <c r="L44" s="16"/>
    </row>
    <row r="45" s="1" customFormat="1" ht="14.4" customHeight="1">
      <c r="B45" s="16"/>
      <c r="L45" s="16"/>
    </row>
    <row r="46" s="1" customFormat="1" ht="14.4" customHeight="1">
      <c r="B46" s="16"/>
      <c r="L46" s="16"/>
    </row>
    <row r="47" s="1" customFormat="1" ht="14.4" customHeight="1">
      <c r="B47" s="16"/>
      <c r="L47" s="16"/>
    </row>
    <row r="48" s="1" customFormat="1" ht="14.4" customHeight="1">
      <c r="B48" s="16"/>
      <c r="L48" s="16"/>
    </row>
    <row r="49" s="1" customFormat="1" ht="14.4" customHeight="1">
      <c r="B49" s="16"/>
      <c r="L49" s="16"/>
    </row>
    <row r="50" s="2" customFormat="1" ht="14.4" customHeight="1">
      <c r="B50" s="59"/>
      <c r="D50" s="168" t="s">
        <v>51</v>
      </c>
      <c r="E50" s="169"/>
      <c r="F50" s="169"/>
      <c r="G50" s="168" t="s">
        <v>52</v>
      </c>
      <c r="H50" s="169"/>
      <c r="I50" s="169"/>
      <c r="J50" s="169"/>
      <c r="K50" s="169"/>
      <c r="L50" s="59"/>
    </row>
    <row r="51">
      <c r="B51" s="16"/>
      <c r="L51" s="16"/>
    </row>
    <row r="52">
      <c r="B52" s="16"/>
      <c r="L52" s="16"/>
    </row>
    <row r="53">
      <c r="B53" s="16"/>
      <c r="L53" s="16"/>
    </row>
    <row r="54">
      <c r="B54" s="16"/>
      <c r="L54" s="16"/>
    </row>
    <row r="55">
      <c r="B55" s="16"/>
      <c r="L55" s="16"/>
    </row>
    <row r="56">
      <c r="B56" s="16"/>
      <c r="L56" s="16"/>
    </row>
    <row r="57">
      <c r="B57" s="16"/>
      <c r="L57" s="16"/>
    </row>
    <row r="58">
      <c r="B58" s="16"/>
      <c r="L58" s="16"/>
    </row>
    <row r="59">
      <c r="B59" s="16"/>
      <c r="L59" s="16"/>
    </row>
    <row r="60">
      <c r="B60" s="16"/>
      <c r="L60" s="16"/>
    </row>
    <row r="61" s="2" customFormat="1">
      <c r="A61" s="34"/>
      <c r="B61" s="40"/>
      <c r="C61" s="34"/>
      <c r="D61" s="170" t="s">
        <v>53</v>
      </c>
      <c r="E61" s="171"/>
      <c r="F61" s="172" t="s">
        <v>54</v>
      </c>
      <c r="G61" s="170" t="s">
        <v>53</v>
      </c>
      <c r="H61" s="171"/>
      <c r="I61" s="171"/>
      <c r="J61" s="173" t="s">
        <v>54</v>
      </c>
      <c r="K61" s="171"/>
      <c r="L61" s="59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6"/>
      <c r="L62" s="16"/>
    </row>
    <row r="63">
      <c r="B63" s="16"/>
      <c r="L63" s="16"/>
    </row>
    <row r="64">
      <c r="B64" s="16"/>
      <c r="L64" s="16"/>
    </row>
    <row r="65" s="2" customFormat="1">
      <c r="A65" s="34"/>
      <c r="B65" s="40"/>
      <c r="C65" s="34"/>
      <c r="D65" s="168" t="s">
        <v>55</v>
      </c>
      <c r="E65" s="174"/>
      <c r="F65" s="174"/>
      <c r="G65" s="168" t="s">
        <v>56</v>
      </c>
      <c r="H65" s="174"/>
      <c r="I65" s="174"/>
      <c r="J65" s="174"/>
      <c r="K65" s="174"/>
      <c r="L65" s="59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6"/>
      <c r="L66" s="16"/>
    </row>
    <row r="67">
      <c r="B67" s="16"/>
      <c r="L67" s="16"/>
    </row>
    <row r="68">
      <c r="B68" s="16"/>
      <c r="L68" s="16"/>
    </row>
    <row r="69">
      <c r="B69" s="16"/>
      <c r="L69" s="16"/>
    </row>
    <row r="70">
      <c r="B70" s="16"/>
      <c r="L70" s="16"/>
    </row>
    <row r="71">
      <c r="B71" s="16"/>
      <c r="L71" s="16"/>
    </row>
    <row r="72">
      <c r="B72" s="16"/>
      <c r="L72" s="16"/>
    </row>
    <row r="73">
      <c r="B73" s="16"/>
      <c r="L73" s="16"/>
    </row>
    <row r="74">
      <c r="B74" s="16"/>
      <c r="L74" s="16"/>
    </row>
    <row r="75">
      <c r="B75" s="16"/>
      <c r="L75" s="16"/>
    </row>
    <row r="76" s="2" customFormat="1">
      <c r="A76" s="34"/>
      <c r="B76" s="40"/>
      <c r="C76" s="34"/>
      <c r="D76" s="170" t="s">
        <v>53</v>
      </c>
      <c r="E76" s="171"/>
      <c r="F76" s="172" t="s">
        <v>54</v>
      </c>
      <c r="G76" s="170" t="s">
        <v>53</v>
      </c>
      <c r="H76" s="171"/>
      <c r="I76" s="171"/>
      <c r="J76" s="173" t="s">
        <v>54</v>
      </c>
      <c r="K76" s="171"/>
      <c r="L76" s="5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175"/>
      <c r="C77" s="176"/>
      <c r="D77" s="176"/>
      <c r="E77" s="176"/>
      <c r="F77" s="176"/>
      <c r="G77" s="176"/>
      <c r="H77" s="176"/>
      <c r="I77" s="176"/>
      <c r="J77" s="176"/>
      <c r="K77" s="176"/>
      <c r="L77" s="5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177"/>
      <c r="C81" s="178"/>
      <c r="D81" s="178"/>
      <c r="E81" s="178"/>
      <c r="F81" s="178"/>
      <c r="G81" s="178"/>
      <c r="H81" s="178"/>
      <c r="I81" s="178"/>
      <c r="J81" s="178"/>
      <c r="K81" s="178"/>
      <c r="L81" s="59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168</v>
      </c>
      <c r="D82" s="36"/>
      <c r="E82" s="36"/>
      <c r="F82" s="36"/>
      <c r="G82" s="36"/>
      <c r="H82" s="36"/>
      <c r="I82" s="36"/>
      <c r="J82" s="36"/>
      <c r="K82" s="36"/>
      <c r="L82" s="59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9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6"/>
      <c r="E84" s="36"/>
      <c r="F84" s="36"/>
      <c r="G84" s="36"/>
      <c r="H84" s="36"/>
      <c r="I84" s="36"/>
      <c r="J84" s="36"/>
      <c r="K84" s="36"/>
      <c r="L84" s="59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6"/>
      <c r="D85" s="36"/>
      <c r="E85" s="179" t="str">
        <f>E7</f>
        <v>Oprava přejezdů v obvodu ST Karlovy Vary 2023-24</v>
      </c>
      <c r="F85" s="28"/>
      <c r="G85" s="28"/>
      <c r="H85" s="28"/>
      <c r="I85" s="36"/>
      <c r="J85" s="36"/>
      <c r="K85" s="36"/>
      <c r="L85" s="59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1" customFormat="1" ht="12" customHeight="1">
      <c r="B86" s="17"/>
      <c r="C86" s="28" t="s">
        <v>164</v>
      </c>
      <c r="D86" s="18"/>
      <c r="E86" s="18"/>
      <c r="F86" s="18"/>
      <c r="G86" s="18"/>
      <c r="H86" s="18"/>
      <c r="I86" s="18"/>
      <c r="J86" s="18"/>
      <c r="K86" s="18"/>
      <c r="L86" s="16"/>
    </row>
    <row r="87" s="2" customFormat="1" ht="16.5" customHeight="1">
      <c r="A87" s="34"/>
      <c r="B87" s="35"/>
      <c r="C87" s="36"/>
      <c r="D87" s="36"/>
      <c r="E87" s="179" t="s">
        <v>1015</v>
      </c>
      <c r="F87" s="36"/>
      <c r="G87" s="36"/>
      <c r="H87" s="36"/>
      <c r="I87" s="36"/>
      <c r="J87" s="36"/>
      <c r="K87" s="36"/>
      <c r="L87" s="59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12" customHeight="1">
      <c r="A88" s="34"/>
      <c r="B88" s="35"/>
      <c r="C88" s="28" t="s">
        <v>166</v>
      </c>
      <c r="D88" s="36"/>
      <c r="E88" s="36"/>
      <c r="F88" s="36"/>
      <c r="G88" s="36"/>
      <c r="H88" s="36"/>
      <c r="I88" s="36"/>
      <c r="J88" s="36"/>
      <c r="K88" s="36"/>
      <c r="L88" s="59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6.5" customHeight="1">
      <c r="A89" s="34"/>
      <c r="B89" s="35"/>
      <c r="C89" s="36"/>
      <c r="D89" s="36"/>
      <c r="E89" s="72" t="str">
        <f>E11</f>
        <v>A.8.1 - Práce na přejezdu</v>
      </c>
      <c r="F89" s="36"/>
      <c r="G89" s="36"/>
      <c r="H89" s="36"/>
      <c r="I89" s="36"/>
      <c r="J89" s="36"/>
      <c r="K89" s="36"/>
      <c r="L89" s="59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9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2" customHeight="1">
      <c r="A91" s="34"/>
      <c r="B91" s="35"/>
      <c r="C91" s="28" t="s">
        <v>20</v>
      </c>
      <c r="D91" s="36"/>
      <c r="E91" s="36"/>
      <c r="F91" s="23" t="str">
        <f>F14</f>
        <v>ST Karlovy Vary</v>
      </c>
      <c r="G91" s="36"/>
      <c r="H91" s="36"/>
      <c r="I91" s="28" t="s">
        <v>22</v>
      </c>
      <c r="J91" s="75" t="str">
        <f>IF(J14="","",J14)</f>
        <v>1. 2. 2023</v>
      </c>
      <c r="K91" s="36"/>
      <c r="L91" s="59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6.96" customHeight="1">
      <c r="A92" s="34"/>
      <c r="B92" s="35"/>
      <c r="C92" s="36"/>
      <c r="D92" s="36"/>
      <c r="E92" s="36"/>
      <c r="F92" s="36"/>
      <c r="G92" s="36"/>
      <c r="H92" s="36"/>
      <c r="I92" s="36"/>
      <c r="J92" s="36"/>
      <c r="K92" s="36"/>
      <c r="L92" s="59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5.15" customHeight="1">
      <c r="A93" s="34"/>
      <c r="B93" s="35"/>
      <c r="C93" s="28" t="s">
        <v>24</v>
      </c>
      <c r="D93" s="36"/>
      <c r="E93" s="36"/>
      <c r="F93" s="23" t="str">
        <f>E17</f>
        <v>Správa železnic,s.o.;OŘ ÚNL - ST Karlovy Vary</v>
      </c>
      <c r="G93" s="36"/>
      <c r="H93" s="36"/>
      <c r="I93" s="28" t="s">
        <v>32</v>
      </c>
      <c r="J93" s="32" t="str">
        <f>E23</f>
        <v xml:space="preserve"> </v>
      </c>
      <c r="K93" s="36"/>
      <c r="L93" s="59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15.15" customHeight="1">
      <c r="A94" s="34"/>
      <c r="B94" s="35"/>
      <c r="C94" s="28" t="s">
        <v>30</v>
      </c>
      <c r="D94" s="36"/>
      <c r="E94" s="36"/>
      <c r="F94" s="23" t="str">
        <f>IF(E20="","",E20)</f>
        <v>Vyplň údaj</v>
      </c>
      <c r="G94" s="36"/>
      <c r="H94" s="36"/>
      <c r="I94" s="28" t="s">
        <v>35</v>
      </c>
      <c r="J94" s="32" t="str">
        <f>E26</f>
        <v>Pavlína Liprtová</v>
      </c>
      <c r="K94" s="36"/>
      <c r="L94" s="59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9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9.28" customHeight="1">
      <c r="A96" s="34"/>
      <c r="B96" s="35"/>
      <c r="C96" s="180" t="s">
        <v>169</v>
      </c>
      <c r="D96" s="181"/>
      <c r="E96" s="181"/>
      <c r="F96" s="181"/>
      <c r="G96" s="181"/>
      <c r="H96" s="181"/>
      <c r="I96" s="181"/>
      <c r="J96" s="182" t="s">
        <v>170</v>
      </c>
      <c r="K96" s="181"/>
      <c r="L96" s="59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="2" customFormat="1" ht="10.32" customHeight="1">
      <c r="A97" s="34"/>
      <c r="B97" s="35"/>
      <c r="C97" s="36"/>
      <c r="D97" s="36"/>
      <c r="E97" s="36"/>
      <c r="F97" s="36"/>
      <c r="G97" s="36"/>
      <c r="H97" s="36"/>
      <c r="I97" s="36"/>
      <c r="J97" s="36"/>
      <c r="K97" s="36"/>
      <c r="L97" s="59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="2" customFormat="1" ht="22.8" customHeight="1">
      <c r="A98" s="34"/>
      <c r="B98" s="35"/>
      <c r="C98" s="183" t="s">
        <v>171</v>
      </c>
      <c r="D98" s="36"/>
      <c r="E98" s="36"/>
      <c r="F98" s="36"/>
      <c r="G98" s="36"/>
      <c r="H98" s="36"/>
      <c r="I98" s="36"/>
      <c r="J98" s="106">
        <f>J120</f>
        <v>0</v>
      </c>
      <c r="K98" s="36"/>
      <c r="L98" s="59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3" t="s">
        <v>172</v>
      </c>
    </row>
    <row r="99" s="2" customFormat="1" ht="21.84" customHeight="1">
      <c r="A99" s="34"/>
      <c r="B99" s="35"/>
      <c r="C99" s="36"/>
      <c r="D99" s="36"/>
      <c r="E99" s="36"/>
      <c r="F99" s="36"/>
      <c r="G99" s="36"/>
      <c r="H99" s="36"/>
      <c r="I99" s="36"/>
      <c r="J99" s="36"/>
      <c r="K99" s="36"/>
      <c r="L99" s="59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="2" customFormat="1" ht="6.96" customHeight="1">
      <c r="A100" s="34"/>
      <c r="B100" s="62"/>
      <c r="C100" s="63"/>
      <c r="D100" s="63"/>
      <c r="E100" s="63"/>
      <c r="F100" s="63"/>
      <c r="G100" s="63"/>
      <c r="H100" s="63"/>
      <c r="I100" s="63"/>
      <c r="J100" s="63"/>
      <c r="K100" s="63"/>
      <c r="L100" s="59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4" s="2" customFormat="1" ht="6.96" customHeight="1">
      <c r="A104" s="34"/>
      <c r="B104" s="64"/>
      <c r="C104" s="65"/>
      <c r="D104" s="65"/>
      <c r="E104" s="65"/>
      <c r="F104" s="65"/>
      <c r="G104" s="65"/>
      <c r="H104" s="65"/>
      <c r="I104" s="65"/>
      <c r="J104" s="65"/>
      <c r="K104" s="65"/>
      <c r="L104" s="59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="2" customFormat="1" ht="24.96" customHeight="1">
      <c r="A105" s="34"/>
      <c r="B105" s="35"/>
      <c r="C105" s="19" t="s">
        <v>173</v>
      </c>
      <c r="D105" s="36"/>
      <c r="E105" s="36"/>
      <c r="F105" s="36"/>
      <c r="G105" s="36"/>
      <c r="H105" s="36"/>
      <c r="I105" s="36"/>
      <c r="J105" s="36"/>
      <c r="K105" s="36"/>
      <c r="L105" s="59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="2" customFormat="1" ht="6.96" customHeight="1">
      <c r="A106" s="34"/>
      <c r="B106" s="35"/>
      <c r="C106" s="36"/>
      <c r="D106" s="36"/>
      <c r="E106" s="36"/>
      <c r="F106" s="36"/>
      <c r="G106" s="36"/>
      <c r="H106" s="36"/>
      <c r="I106" s="36"/>
      <c r="J106" s="36"/>
      <c r="K106" s="36"/>
      <c r="L106" s="59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12" customHeight="1">
      <c r="A107" s="34"/>
      <c r="B107" s="35"/>
      <c r="C107" s="28" t="s">
        <v>16</v>
      </c>
      <c r="D107" s="36"/>
      <c r="E107" s="36"/>
      <c r="F107" s="36"/>
      <c r="G107" s="36"/>
      <c r="H107" s="36"/>
      <c r="I107" s="36"/>
      <c r="J107" s="36"/>
      <c r="K107" s="36"/>
      <c r="L107" s="59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16.5" customHeight="1">
      <c r="A108" s="34"/>
      <c r="B108" s="35"/>
      <c r="C108" s="36"/>
      <c r="D108" s="36"/>
      <c r="E108" s="179" t="str">
        <f>E7</f>
        <v>Oprava přejezdů v obvodu ST Karlovy Vary 2023-24</v>
      </c>
      <c r="F108" s="28"/>
      <c r="G108" s="28"/>
      <c r="H108" s="28"/>
      <c r="I108" s="36"/>
      <c r="J108" s="36"/>
      <c r="K108" s="36"/>
      <c r="L108" s="59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1" customFormat="1" ht="12" customHeight="1">
      <c r="B109" s="17"/>
      <c r="C109" s="28" t="s">
        <v>164</v>
      </c>
      <c r="D109" s="18"/>
      <c r="E109" s="18"/>
      <c r="F109" s="18"/>
      <c r="G109" s="18"/>
      <c r="H109" s="18"/>
      <c r="I109" s="18"/>
      <c r="J109" s="18"/>
      <c r="K109" s="18"/>
      <c r="L109" s="16"/>
    </row>
    <row r="110" s="2" customFormat="1" ht="16.5" customHeight="1">
      <c r="A110" s="34"/>
      <c r="B110" s="35"/>
      <c r="C110" s="36"/>
      <c r="D110" s="36"/>
      <c r="E110" s="179" t="s">
        <v>1015</v>
      </c>
      <c r="F110" s="36"/>
      <c r="G110" s="36"/>
      <c r="H110" s="36"/>
      <c r="I110" s="36"/>
      <c r="J110" s="36"/>
      <c r="K110" s="36"/>
      <c r="L110" s="59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2" customHeight="1">
      <c r="A111" s="34"/>
      <c r="B111" s="35"/>
      <c r="C111" s="28" t="s">
        <v>166</v>
      </c>
      <c r="D111" s="36"/>
      <c r="E111" s="36"/>
      <c r="F111" s="36"/>
      <c r="G111" s="36"/>
      <c r="H111" s="36"/>
      <c r="I111" s="36"/>
      <c r="J111" s="36"/>
      <c r="K111" s="36"/>
      <c r="L111" s="59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6.5" customHeight="1">
      <c r="A112" s="34"/>
      <c r="B112" s="35"/>
      <c r="C112" s="36"/>
      <c r="D112" s="36"/>
      <c r="E112" s="72" t="str">
        <f>E11</f>
        <v>A.8.1 - Práce na přejezdu</v>
      </c>
      <c r="F112" s="36"/>
      <c r="G112" s="36"/>
      <c r="H112" s="36"/>
      <c r="I112" s="36"/>
      <c r="J112" s="36"/>
      <c r="K112" s="36"/>
      <c r="L112" s="59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6.96" customHeight="1">
      <c r="A113" s="34"/>
      <c r="B113" s="35"/>
      <c r="C113" s="36"/>
      <c r="D113" s="36"/>
      <c r="E113" s="36"/>
      <c r="F113" s="36"/>
      <c r="G113" s="36"/>
      <c r="H113" s="36"/>
      <c r="I113" s="36"/>
      <c r="J113" s="36"/>
      <c r="K113" s="36"/>
      <c r="L113" s="59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2" customHeight="1">
      <c r="A114" s="34"/>
      <c r="B114" s="35"/>
      <c r="C114" s="28" t="s">
        <v>20</v>
      </c>
      <c r="D114" s="36"/>
      <c r="E114" s="36"/>
      <c r="F114" s="23" t="str">
        <f>F14</f>
        <v>ST Karlovy Vary</v>
      </c>
      <c r="G114" s="36"/>
      <c r="H114" s="36"/>
      <c r="I114" s="28" t="s">
        <v>22</v>
      </c>
      <c r="J114" s="75" t="str">
        <f>IF(J14="","",J14)</f>
        <v>1. 2. 2023</v>
      </c>
      <c r="K114" s="36"/>
      <c r="L114" s="59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6.96" customHeight="1">
      <c r="A115" s="34"/>
      <c r="B115" s="35"/>
      <c r="C115" s="36"/>
      <c r="D115" s="36"/>
      <c r="E115" s="36"/>
      <c r="F115" s="36"/>
      <c r="G115" s="36"/>
      <c r="H115" s="36"/>
      <c r="I115" s="36"/>
      <c r="J115" s="36"/>
      <c r="K115" s="36"/>
      <c r="L115" s="59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5.15" customHeight="1">
      <c r="A116" s="34"/>
      <c r="B116" s="35"/>
      <c r="C116" s="28" t="s">
        <v>24</v>
      </c>
      <c r="D116" s="36"/>
      <c r="E116" s="36"/>
      <c r="F116" s="23" t="str">
        <f>E17</f>
        <v>Správa železnic,s.o.;OŘ ÚNL - ST Karlovy Vary</v>
      </c>
      <c r="G116" s="36"/>
      <c r="H116" s="36"/>
      <c r="I116" s="28" t="s">
        <v>32</v>
      </c>
      <c r="J116" s="32" t="str">
        <f>E23</f>
        <v xml:space="preserve"> </v>
      </c>
      <c r="K116" s="36"/>
      <c r="L116" s="59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5.15" customHeight="1">
      <c r="A117" s="34"/>
      <c r="B117" s="35"/>
      <c r="C117" s="28" t="s">
        <v>30</v>
      </c>
      <c r="D117" s="36"/>
      <c r="E117" s="36"/>
      <c r="F117" s="23" t="str">
        <f>IF(E20="","",E20)</f>
        <v>Vyplň údaj</v>
      </c>
      <c r="G117" s="36"/>
      <c r="H117" s="36"/>
      <c r="I117" s="28" t="s">
        <v>35</v>
      </c>
      <c r="J117" s="32" t="str">
        <f>E26</f>
        <v>Pavlína Liprtová</v>
      </c>
      <c r="K117" s="36"/>
      <c r="L117" s="59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0.32" customHeight="1">
      <c r="A118" s="34"/>
      <c r="B118" s="35"/>
      <c r="C118" s="36"/>
      <c r="D118" s="36"/>
      <c r="E118" s="36"/>
      <c r="F118" s="36"/>
      <c r="G118" s="36"/>
      <c r="H118" s="36"/>
      <c r="I118" s="36"/>
      <c r="J118" s="36"/>
      <c r="K118" s="36"/>
      <c r="L118" s="59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9" customFormat="1" ht="29.28" customHeight="1">
      <c r="A119" s="184"/>
      <c r="B119" s="185"/>
      <c r="C119" s="186" t="s">
        <v>174</v>
      </c>
      <c r="D119" s="187" t="s">
        <v>63</v>
      </c>
      <c r="E119" s="187" t="s">
        <v>59</v>
      </c>
      <c r="F119" s="187" t="s">
        <v>60</v>
      </c>
      <c r="G119" s="187" t="s">
        <v>175</v>
      </c>
      <c r="H119" s="187" t="s">
        <v>176</v>
      </c>
      <c r="I119" s="187" t="s">
        <v>177</v>
      </c>
      <c r="J119" s="187" t="s">
        <v>170</v>
      </c>
      <c r="K119" s="188" t="s">
        <v>178</v>
      </c>
      <c r="L119" s="189"/>
      <c r="M119" s="96" t="s">
        <v>1</v>
      </c>
      <c r="N119" s="97" t="s">
        <v>42</v>
      </c>
      <c r="O119" s="97" t="s">
        <v>179</v>
      </c>
      <c r="P119" s="97" t="s">
        <v>180</v>
      </c>
      <c r="Q119" s="97" t="s">
        <v>181</v>
      </c>
      <c r="R119" s="97" t="s">
        <v>182</v>
      </c>
      <c r="S119" s="97" t="s">
        <v>183</v>
      </c>
      <c r="T119" s="98" t="s">
        <v>184</v>
      </c>
      <c r="U119" s="184"/>
      <c r="V119" s="184"/>
      <c r="W119" s="184"/>
      <c r="X119" s="184"/>
      <c r="Y119" s="184"/>
      <c r="Z119" s="184"/>
      <c r="AA119" s="184"/>
      <c r="AB119" s="184"/>
      <c r="AC119" s="184"/>
      <c r="AD119" s="184"/>
      <c r="AE119" s="184"/>
    </row>
    <row r="120" s="2" customFormat="1" ht="22.8" customHeight="1">
      <c r="A120" s="34"/>
      <c r="B120" s="35"/>
      <c r="C120" s="103" t="s">
        <v>185</v>
      </c>
      <c r="D120" s="36"/>
      <c r="E120" s="36"/>
      <c r="F120" s="36"/>
      <c r="G120" s="36"/>
      <c r="H120" s="36"/>
      <c r="I120" s="36"/>
      <c r="J120" s="190">
        <f>BK120</f>
        <v>0</v>
      </c>
      <c r="K120" s="36"/>
      <c r="L120" s="40"/>
      <c r="M120" s="99"/>
      <c r="N120" s="191"/>
      <c r="O120" s="100"/>
      <c r="P120" s="192">
        <f>SUM(P121:P200)</f>
        <v>0</v>
      </c>
      <c r="Q120" s="100"/>
      <c r="R120" s="192">
        <f>SUM(R121:R200)</f>
        <v>156.00756000000001</v>
      </c>
      <c r="S120" s="100"/>
      <c r="T120" s="193">
        <f>SUM(T121:T200)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3" t="s">
        <v>77</v>
      </c>
      <c r="AU120" s="13" t="s">
        <v>172</v>
      </c>
      <c r="BK120" s="194">
        <f>SUM(BK121:BK200)</f>
        <v>0</v>
      </c>
    </row>
    <row r="121" s="2" customFormat="1" ht="37.8" customHeight="1">
      <c r="A121" s="34"/>
      <c r="B121" s="35"/>
      <c r="C121" s="195" t="s">
        <v>85</v>
      </c>
      <c r="D121" s="195" t="s">
        <v>186</v>
      </c>
      <c r="E121" s="196" t="s">
        <v>187</v>
      </c>
      <c r="F121" s="197" t="s">
        <v>188</v>
      </c>
      <c r="G121" s="198" t="s">
        <v>189</v>
      </c>
      <c r="H121" s="199">
        <v>14.699999999999999</v>
      </c>
      <c r="I121" s="200"/>
      <c r="J121" s="201">
        <f>ROUND(I121*H121,2)</f>
        <v>0</v>
      </c>
      <c r="K121" s="197" t="s">
        <v>190</v>
      </c>
      <c r="L121" s="40"/>
      <c r="M121" s="202" t="s">
        <v>1</v>
      </c>
      <c r="N121" s="203" t="s">
        <v>43</v>
      </c>
      <c r="O121" s="87"/>
      <c r="P121" s="204">
        <f>O121*H121</f>
        <v>0</v>
      </c>
      <c r="Q121" s="204">
        <v>0</v>
      </c>
      <c r="R121" s="204">
        <f>Q121*H121</f>
        <v>0</v>
      </c>
      <c r="S121" s="204">
        <v>0</v>
      </c>
      <c r="T121" s="205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206" t="s">
        <v>191</v>
      </c>
      <c r="AT121" s="206" t="s">
        <v>186</v>
      </c>
      <c r="AU121" s="206" t="s">
        <v>78</v>
      </c>
      <c r="AY121" s="13" t="s">
        <v>192</v>
      </c>
      <c r="BE121" s="207">
        <f>IF(N121="základní",J121,0)</f>
        <v>0</v>
      </c>
      <c r="BF121" s="207">
        <f>IF(N121="snížená",J121,0)</f>
        <v>0</v>
      </c>
      <c r="BG121" s="207">
        <f>IF(N121="zákl. přenesená",J121,0)</f>
        <v>0</v>
      </c>
      <c r="BH121" s="207">
        <f>IF(N121="sníž. přenesená",J121,0)</f>
        <v>0</v>
      </c>
      <c r="BI121" s="207">
        <f>IF(N121="nulová",J121,0)</f>
        <v>0</v>
      </c>
      <c r="BJ121" s="13" t="s">
        <v>85</v>
      </c>
      <c r="BK121" s="207">
        <f>ROUND(I121*H121,2)</f>
        <v>0</v>
      </c>
      <c r="BL121" s="13" t="s">
        <v>191</v>
      </c>
      <c r="BM121" s="206" t="s">
        <v>1017</v>
      </c>
    </row>
    <row r="122" s="10" customFormat="1">
      <c r="A122" s="10"/>
      <c r="B122" s="208"/>
      <c r="C122" s="209"/>
      <c r="D122" s="210" t="s">
        <v>194</v>
      </c>
      <c r="E122" s="211" t="s">
        <v>1</v>
      </c>
      <c r="F122" s="212" t="s">
        <v>1018</v>
      </c>
      <c r="G122" s="209"/>
      <c r="H122" s="213">
        <v>7.2000000000000002</v>
      </c>
      <c r="I122" s="214"/>
      <c r="J122" s="209"/>
      <c r="K122" s="209"/>
      <c r="L122" s="215"/>
      <c r="M122" s="216"/>
      <c r="N122" s="217"/>
      <c r="O122" s="217"/>
      <c r="P122" s="217"/>
      <c r="Q122" s="217"/>
      <c r="R122" s="217"/>
      <c r="S122" s="217"/>
      <c r="T122" s="218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  <c r="AT122" s="219" t="s">
        <v>194</v>
      </c>
      <c r="AU122" s="219" t="s">
        <v>78</v>
      </c>
      <c r="AV122" s="10" t="s">
        <v>87</v>
      </c>
      <c r="AW122" s="10" t="s">
        <v>34</v>
      </c>
      <c r="AX122" s="10" t="s">
        <v>78</v>
      </c>
      <c r="AY122" s="219" t="s">
        <v>192</v>
      </c>
    </row>
    <row r="123" s="10" customFormat="1">
      <c r="A123" s="10"/>
      <c r="B123" s="208"/>
      <c r="C123" s="209"/>
      <c r="D123" s="210" t="s">
        <v>194</v>
      </c>
      <c r="E123" s="211" t="s">
        <v>1</v>
      </c>
      <c r="F123" s="212" t="s">
        <v>1019</v>
      </c>
      <c r="G123" s="209"/>
      <c r="H123" s="213">
        <v>7.5</v>
      </c>
      <c r="I123" s="214"/>
      <c r="J123" s="209"/>
      <c r="K123" s="209"/>
      <c r="L123" s="215"/>
      <c r="M123" s="216"/>
      <c r="N123" s="217"/>
      <c r="O123" s="217"/>
      <c r="P123" s="217"/>
      <c r="Q123" s="217"/>
      <c r="R123" s="217"/>
      <c r="S123" s="217"/>
      <c r="T123" s="218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  <c r="AT123" s="219" t="s">
        <v>194</v>
      </c>
      <c r="AU123" s="219" t="s">
        <v>78</v>
      </c>
      <c r="AV123" s="10" t="s">
        <v>87</v>
      </c>
      <c r="AW123" s="10" t="s">
        <v>34</v>
      </c>
      <c r="AX123" s="10" t="s">
        <v>78</v>
      </c>
      <c r="AY123" s="219" t="s">
        <v>192</v>
      </c>
    </row>
    <row r="124" s="11" customFormat="1">
      <c r="A124" s="11"/>
      <c r="B124" s="242"/>
      <c r="C124" s="243"/>
      <c r="D124" s="210" t="s">
        <v>194</v>
      </c>
      <c r="E124" s="244" t="s">
        <v>1</v>
      </c>
      <c r="F124" s="245" t="s">
        <v>431</v>
      </c>
      <c r="G124" s="243"/>
      <c r="H124" s="246">
        <v>14.699999999999999</v>
      </c>
      <c r="I124" s="247"/>
      <c r="J124" s="243"/>
      <c r="K124" s="243"/>
      <c r="L124" s="248"/>
      <c r="M124" s="249"/>
      <c r="N124" s="250"/>
      <c r="O124" s="250"/>
      <c r="P124" s="250"/>
      <c r="Q124" s="250"/>
      <c r="R124" s="250"/>
      <c r="S124" s="250"/>
      <c r="T124" s="251"/>
      <c r="U124" s="11"/>
      <c r="V124" s="11"/>
      <c r="W124" s="11"/>
      <c r="X124" s="11"/>
      <c r="Y124" s="11"/>
      <c r="Z124" s="11"/>
      <c r="AA124" s="11"/>
      <c r="AB124" s="11"/>
      <c r="AC124" s="11"/>
      <c r="AD124" s="11"/>
      <c r="AE124" s="11"/>
      <c r="AT124" s="252" t="s">
        <v>194</v>
      </c>
      <c r="AU124" s="252" t="s">
        <v>78</v>
      </c>
      <c r="AV124" s="11" t="s">
        <v>191</v>
      </c>
      <c r="AW124" s="11" t="s">
        <v>34</v>
      </c>
      <c r="AX124" s="11" t="s">
        <v>85</v>
      </c>
      <c r="AY124" s="252" t="s">
        <v>192</v>
      </c>
    </row>
    <row r="125" s="2" customFormat="1" ht="55.5" customHeight="1">
      <c r="A125" s="34"/>
      <c r="B125" s="35"/>
      <c r="C125" s="195" t="s">
        <v>87</v>
      </c>
      <c r="D125" s="195" t="s">
        <v>186</v>
      </c>
      <c r="E125" s="196" t="s">
        <v>196</v>
      </c>
      <c r="F125" s="197" t="s">
        <v>197</v>
      </c>
      <c r="G125" s="198" t="s">
        <v>198</v>
      </c>
      <c r="H125" s="199">
        <v>80.590000000000003</v>
      </c>
      <c r="I125" s="200"/>
      <c r="J125" s="201">
        <f>ROUND(I125*H125,2)</f>
        <v>0</v>
      </c>
      <c r="K125" s="197" t="s">
        <v>190</v>
      </c>
      <c r="L125" s="40"/>
      <c r="M125" s="202" t="s">
        <v>1</v>
      </c>
      <c r="N125" s="203" t="s">
        <v>43</v>
      </c>
      <c r="O125" s="87"/>
      <c r="P125" s="204">
        <f>O125*H125</f>
        <v>0</v>
      </c>
      <c r="Q125" s="204">
        <v>0</v>
      </c>
      <c r="R125" s="204">
        <f>Q125*H125</f>
        <v>0</v>
      </c>
      <c r="S125" s="204">
        <v>0</v>
      </c>
      <c r="T125" s="205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206" t="s">
        <v>191</v>
      </c>
      <c r="AT125" s="206" t="s">
        <v>186</v>
      </c>
      <c r="AU125" s="206" t="s">
        <v>78</v>
      </c>
      <c r="AY125" s="13" t="s">
        <v>192</v>
      </c>
      <c r="BE125" s="207">
        <f>IF(N125="základní",J125,0)</f>
        <v>0</v>
      </c>
      <c r="BF125" s="207">
        <f>IF(N125="snížená",J125,0)</f>
        <v>0</v>
      </c>
      <c r="BG125" s="207">
        <f>IF(N125="zákl. přenesená",J125,0)</f>
        <v>0</v>
      </c>
      <c r="BH125" s="207">
        <f>IF(N125="sníž. přenesená",J125,0)</f>
        <v>0</v>
      </c>
      <c r="BI125" s="207">
        <f>IF(N125="nulová",J125,0)</f>
        <v>0</v>
      </c>
      <c r="BJ125" s="13" t="s">
        <v>85</v>
      </c>
      <c r="BK125" s="207">
        <f>ROUND(I125*H125,2)</f>
        <v>0</v>
      </c>
      <c r="BL125" s="13" t="s">
        <v>191</v>
      </c>
      <c r="BM125" s="206" t="s">
        <v>1020</v>
      </c>
    </row>
    <row r="126" s="10" customFormat="1">
      <c r="A126" s="10"/>
      <c r="B126" s="208"/>
      <c r="C126" s="209"/>
      <c r="D126" s="210" t="s">
        <v>194</v>
      </c>
      <c r="E126" s="211" t="s">
        <v>1</v>
      </c>
      <c r="F126" s="212" t="s">
        <v>1021</v>
      </c>
      <c r="G126" s="209"/>
      <c r="H126" s="213">
        <v>41.039999999999999</v>
      </c>
      <c r="I126" s="214"/>
      <c r="J126" s="209"/>
      <c r="K126" s="209"/>
      <c r="L126" s="215"/>
      <c r="M126" s="216"/>
      <c r="N126" s="217"/>
      <c r="O126" s="217"/>
      <c r="P126" s="217"/>
      <c r="Q126" s="217"/>
      <c r="R126" s="217"/>
      <c r="S126" s="217"/>
      <c r="T126" s="218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  <c r="AT126" s="219" t="s">
        <v>194</v>
      </c>
      <c r="AU126" s="219" t="s">
        <v>78</v>
      </c>
      <c r="AV126" s="10" t="s">
        <v>87</v>
      </c>
      <c r="AW126" s="10" t="s">
        <v>34</v>
      </c>
      <c r="AX126" s="10" t="s">
        <v>78</v>
      </c>
      <c r="AY126" s="219" t="s">
        <v>192</v>
      </c>
    </row>
    <row r="127" s="10" customFormat="1">
      <c r="A127" s="10"/>
      <c r="B127" s="208"/>
      <c r="C127" s="209"/>
      <c r="D127" s="210" t="s">
        <v>194</v>
      </c>
      <c r="E127" s="211" t="s">
        <v>1</v>
      </c>
      <c r="F127" s="212" t="s">
        <v>1022</v>
      </c>
      <c r="G127" s="209"/>
      <c r="H127" s="213">
        <v>8.8000000000000007</v>
      </c>
      <c r="I127" s="214"/>
      <c r="J127" s="209"/>
      <c r="K127" s="209"/>
      <c r="L127" s="215"/>
      <c r="M127" s="216"/>
      <c r="N127" s="217"/>
      <c r="O127" s="217"/>
      <c r="P127" s="217"/>
      <c r="Q127" s="217"/>
      <c r="R127" s="217"/>
      <c r="S127" s="217"/>
      <c r="T127" s="218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  <c r="AT127" s="219" t="s">
        <v>194</v>
      </c>
      <c r="AU127" s="219" t="s">
        <v>78</v>
      </c>
      <c r="AV127" s="10" t="s">
        <v>87</v>
      </c>
      <c r="AW127" s="10" t="s">
        <v>34</v>
      </c>
      <c r="AX127" s="10" t="s">
        <v>78</v>
      </c>
      <c r="AY127" s="219" t="s">
        <v>192</v>
      </c>
    </row>
    <row r="128" s="10" customFormat="1">
      <c r="A128" s="10"/>
      <c r="B128" s="208"/>
      <c r="C128" s="209"/>
      <c r="D128" s="210" t="s">
        <v>194</v>
      </c>
      <c r="E128" s="211" t="s">
        <v>1</v>
      </c>
      <c r="F128" s="212" t="s">
        <v>1023</v>
      </c>
      <c r="G128" s="209"/>
      <c r="H128" s="213">
        <v>30.75</v>
      </c>
      <c r="I128" s="214"/>
      <c r="J128" s="209"/>
      <c r="K128" s="209"/>
      <c r="L128" s="215"/>
      <c r="M128" s="216"/>
      <c r="N128" s="217"/>
      <c r="O128" s="217"/>
      <c r="P128" s="217"/>
      <c r="Q128" s="217"/>
      <c r="R128" s="217"/>
      <c r="S128" s="217"/>
      <c r="T128" s="218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  <c r="AT128" s="219" t="s">
        <v>194</v>
      </c>
      <c r="AU128" s="219" t="s">
        <v>78</v>
      </c>
      <c r="AV128" s="10" t="s">
        <v>87</v>
      </c>
      <c r="AW128" s="10" t="s">
        <v>34</v>
      </c>
      <c r="AX128" s="10" t="s">
        <v>78</v>
      </c>
      <c r="AY128" s="219" t="s">
        <v>192</v>
      </c>
    </row>
    <row r="129" s="11" customFormat="1">
      <c r="A129" s="11"/>
      <c r="B129" s="242"/>
      <c r="C129" s="243"/>
      <c r="D129" s="210" t="s">
        <v>194</v>
      </c>
      <c r="E129" s="244" t="s">
        <v>1</v>
      </c>
      <c r="F129" s="245" t="s">
        <v>431</v>
      </c>
      <c r="G129" s="243"/>
      <c r="H129" s="246">
        <v>80.590000000000003</v>
      </c>
      <c r="I129" s="247"/>
      <c r="J129" s="243"/>
      <c r="K129" s="243"/>
      <c r="L129" s="248"/>
      <c r="M129" s="249"/>
      <c r="N129" s="250"/>
      <c r="O129" s="250"/>
      <c r="P129" s="250"/>
      <c r="Q129" s="250"/>
      <c r="R129" s="250"/>
      <c r="S129" s="250"/>
      <c r="T129" s="251"/>
      <c r="U129" s="11"/>
      <c r="V129" s="11"/>
      <c r="W129" s="11"/>
      <c r="X129" s="11"/>
      <c r="Y129" s="11"/>
      <c r="Z129" s="11"/>
      <c r="AA129" s="11"/>
      <c r="AB129" s="11"/>
      <c r="AC129" s="11"/>
      <c r="AD129" s="11"/>
      <c r="AE129" s="11"/>
      <c r="AT129" s="252" t="s">
        <v>194</v>
      </c>
      <c r="AU129" s="252" t="s">
        <v>78</v>
      </c>
      <c r="AV129" s="11" t="s">
        <v>191</v>
      </c>
      <c r="AW129" s="11" t="s">
        <v>34</v>
      </c>
      <c r="AX129" s="11" t="s">
        <v>85</v>
      </c>
      <c r="AY129" s="252" t="s">
        <v>192</v>
      </c>
    </row>
    <row r="130" s="2" customFormat="1" ht="76.35" customHeight="1">
      <c r="A130" s="34"/>
      <c r="B130" s="35"/>
      <c r="C130" s="195" t="s">
        <v>201</v>
      </c>
      <c r="D130" s="195" t="s">
        <v>186</v>
      </c>
      <c r="E130" s="196" t="s">
        <v>202</v>
      </c>
      <c r="F130" s="197" t="s">
        <v>203</v>
      </c>
      <c r="G130" s="198" t="s">
        <v>204</v>
      </c>
      <c r="H130" s="199">
        <v>13.5</v>
      </c>
      <c r="I130" s="200"/>
      <c r="J130" s="201">
        <f>ROUND(I130*H130,2)</f>
        <v>0</v>
      </c>
      <c r="K130" s="197" t="s">
        <v>190</v>
      </c>
      <c r="L130" s="40"/>
      <c r="M130" s="202" t="s">
        <v>1</v>
      </c>
      <c r="N130" s="203" t="s">
        <v>43</v>
      </c>
      <c r="O130" s="87"/>
      <c r="P130" s="204">
        <f>O130*H130</f>
        <v>0</v>
      </c>
      <c r="Q130" s="204">
        <v>0</v>
      </c>
      <c r="R130" s="204">
        <f>Q130*H130</f>
        <v>0</v>
      </c>
      <c r="S130" s="204">
        <v>0</v>
      </c>
      <c r="T130" s="205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206" t="s">
        <v>191</v>
      </c>
      <c r="AT130" s="206" t="s">
        <v>186</v>
      </c>
      <c r="AU130" s="206" t="s">
        <v>78</v>
      </c>
      <c r="AY130" s="13" t="s">
        <v>192</v>
      </c>
      <c r="BE130" s="207">
        <f>IF(N130="základní",J130,0)</f>
        <v>0</v>
      </c>
      <c r="BF130" s="207">
        <f>IF(N130="snížená",J130,0)</f>
        <v>0</v>
      </c>
      <c r="BG130" s="207">
        <f>IF(N130="zákl. přenesená",J130,0)</f>
        <v>0</v>
      </c>
      <c r="BH130" s="207">
        <f>IF(N130="sníž. přenesená",J130,0)</f>
        <v>0</v>
      </c>
      <c r="BI130" s="207">
        <f>IF(N130="nulová",J130,0)</f>
        <v>0</v>
      </c>
      <c r="BJ130" s="13" t="s">
        <v>85</v>
      </c>
      <c r="BK130" s="207">
        <f>ROUND(I130*H130,2)</f>
        <v>0</v>
      </c>
      <c r="BL130" s="13" t="s">
        <v>191</v>
      </c>
      <c r="BM130" s="206" t="s">
        <v>1024</v>
      </c>
    </row>
    <row r="131" s="10" customFormat="1">
      <c r="A131" s="10"/>
      <c r="B131" s="208"/>
      <c r="C131" s="209"/>
      <c r="D131" s="210" t="s">
        <v>194</v>
      </c>
      <c r="E131" s="211" t="s">
        <v>1</v>
      </c>
      <c r="F131" s="212" t="s">
        <v>1025</v>
      </c>
      <c r="G131" s="209"/>
      <c r="H131" s="213">
        <v>13.5</v>
      </c>
      <c r="I131" s="214"/>
      <c r="J131" s="209"/>
      <c r="K131" s="209"/>
      <c r="L131" s="215"/>
      <c r="M131" s="216"/>
      <c r="N131" s="217"/>
      <c r="O131" s="217"/>
      <c r="P131" s="217"/>
      <c r="Q131" s="217"/>
      <c r="R131" s="217"/>
      <c r="S131" s="217"/>
      <c r="T131" s="218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  <c r="AT131" s="219" t="s">
        <v>194</v>
      </c>
      <c r="AU131" s="219" t="s">
        <v>78</v>
      </c>
      <c r="AV131" s="10" t="s">
        <v>87</v>
      </c>
      <c r="AW131" s="10" t="s">
        <v>34</v>
      </c>
      <c r="AX131" s="10" t="s">
        <v>85</v>
      </c>
      <c r="AY131" s="219" t="s">
        <v>192</v>
      </c>
    </row>
    <row r="132" s="2" customFormat="1" ht="76.35" customHeight="1">
      <c r="A132" s="34"/>
      <c r="B132" s="35"/>
      <c r="C132" s="195" t="s">
        <v>191</v>
      </c>
      <c r="D132" s="195" t="s">
        <v>186</v>
      </c>
      <c r="E132" s="196" t="s">
        <v>207</v>
      </c>
      <c r="F132" s="197" t="s">
        <v>208</v>
      </c>
      <c r="G132" s="198" t="s">
        <v>204</v>
      </c>
      <c r="H132" s="199">
        <v>13.5</v>
      </c>
      <c r="I132" s="200"/>
      <c r="J132" s="201">
        <f>ROUND(I132*H132,2)</f>
        <v>0</v>
      </c>
      <c r="K132" s="197" t="s">
        <v>190</v>
      </c>
      <c r="L132" s="40"/>
      <c r="M132" s="202" t="s">
        <v>1</v>
      </c>
      <c r="N132" s="203" t="s">
        <v>43</v>
      </c>
      <c r="O132" s="87"/>
      <c r="P132" s="204">
        <f>O132*H132</f>
        <v>0</v>
      </c>
      <c r="Q132" s="204">
        <v>0</v>
      </c>
      <c r="R132" s="204">
        <f>Q132*H132</f>
        <v>0</v>
      </c>
      <c r="S132" s="204">
        <v>0</v>
      </c>
      <c r="T132" s="205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206" t="s">
        <v>191</v>
      </c>
      <c r="AT132" s="206" t="s">
        <v>186</v>
      </c>
      <c r="AU132" s="206" t="s">
        <v>78</v>
      </c>
      <c r="AY132" s="13" t="s">
        <v>192</v>
      </c>
      <c r="BE132" s="207">
        <f>IF(N132="základní",J132,0)</f>
        <v>0</v>
      </c>
      <c r="BF132" s="207">
        <f>IF(N132="snížená",J132,0)</f>
        <v>0</v>
      </c>
      <c r="BG132" s="207">
        <f>IF(N132="zákl. přenesená",J132,0)</f>
        <v>0</v>
      </c>
      <c r="BH132" s="207">
        <f>IF(N132="sníž. přenesená",J132,0)</f>
        <v>0</v>
      </c>
      <c r="BI132" s="207">
        <f>IF(N132="nulová",J132,0)</f>
        <v>0</v>
      </c>
      <c r="BJ132" s="13" t="s">
        <v>85</v>
      </c>
      <c r="BK132" s="207">
        <f>ROUND(I132*H132,2)</f>
        <v>0</v>
      </c>
      <c r="BL132" s="13" t="s">
        <v>191</v>
      </c>
      <c r="BM132" s="206" t="s">
        <v>1026</v>
      </c>
    </row>
    <row r="133" s="2" customFormat="1" ht="49.05" customHeight="1">
      <c r="A133" s="34"/>
      <c r="B133" s="35"/>
      <c r="C133" s="195" t="s">
        <v>210</v>
      </c>
      <c r="D133" s="195" t="s">
        <v>186</v>
      </c>
      <c r="E133" s="196" t="s">
        <v>221</v>
      </c>
      <c r="F133" s="197" t="s">
        <v>222</v>
      </c>
      <c r="G133" s="198" t="s">
        <v>218</v>
      </c>
      <c r="H133" s="199">
        <v>4</v>
      </c>
      <c r="I133" s="200"/>
      <c r="J133" s="201">
        <f>ROUND(I133*H133,2)</f>
        <v>0</v>
      </c>
      <c r="K133" s="197" t="s">
        <v>190</v>
      </c>
      <c r="L133" s="40"/>
      <c r="M133" s="202" t="s">
        <v>1</v>
      </c>
      <c r="N133" s="203" t="s">
        <v>43</v>
      </c>
      <c r="O133" s="87"/>
      <c r="P133" s="204">
        <f>O133*H133</f>
        <v>0</v>
      </c>
      <c r="Q133" s="204">
        <v>0</v>
      </c>
      <c r="R133" s="204">
        <f>Q133*H133</f>
        <v>0</v>
      </c>
      <c r="S133" s="204">
        <v>0</v>
      </c>
      <c r="T133" s="205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206" t="s">
        <v>191</v>
      </c>
      <c r="AT133" s="206" t="s">
        <v>186</v>
      </c>
      <c r="AU133" s="206" t="s">
        <v>78</v>
      </c>
      <c r="AY133" s="13" t="s">
        <v>192</v>
      </c>
      <c r="BE133" s="207">
        <f>IF(N133="základní",J133,0)</f>
        <v>0</v>
      </c>
      <c r="BF133" s="207">
        <f>IF(N133="snížená",J133,0)</f>
        <v>0</v>
      </c>
      <c r="BG133" s="207">
        <f>IF(N133="zákl. přenesená",J133,0)</f>
        <v>0</v>
      </c>
      <c r="BH133" s="207">
        <f>IF(N133="sníž. přenesená",J133,0)</f>
        <v>0</v>
      </c>
      <c r="BI133" s="207">
        <f>IF(N133="nulová",J133,0)</f>
        <v>0</v>
      </c>
      <c r="BJ133" s="13" t="s">
        <v>85</v>
      </c>
      <c r="BK133" s="207">
        <f>ROUND(I133*H133,2)</f>
        <v>0</v>
      </c>
      <c r="BL133" s="13" t="s">
        <v>191</v>
      </c>
      <c r="BM133" s="206" t="s">
        <v>1027</v>
      </c>
    </row>
    <row r="134" s="2" customFormat="1" ht="90" customHeight="1">
      <c r="A134" s="34"/>
      <c r="B134" s="35"/>
      <c r="C134" s="195" t="s">
        <v>215</v>
      </c>
      <c r="D134" s="195" t="s">
        <v>186</v>
      </c>
      <c r="E134" s="196" t="s">
        <v>410</v>
      </c>
      <c r="F134" s="197" t="s">
        <v>411</v>
      </c>
      <c r="G134" s="198" t="s">
        <v>227</v>
      </c>
      <c r="H134" s="199">
        <v>0.014999999999999999</v>
      </c>
      <c r="I134" s="200"/>
      <c r="J134" s="201">
        <f>ROUND(I134*H134,2)</f>
        <v>0</v>
      </c>
      <c r="K134" s="197" t="s">
        <v>190</v>
      </c>
      <c r="L134" s="40"/>
      <c r="M134" s="202" t="s">
        <v>1</v>
      </c>
      <c r="N134" s="203" t="s">
        <v>43</v>
      </c>
      <c r="O134" s="87"/>
      <c r="P134" s="204">
        <f>O134*H134</f>
        <v>0</v>
      </c>
      <c r="Q134" s="204">
        <v>0</v>
      </c>
      <c r="R134" s="204">
        <f>Q134*H134</f>
        <v>0</v>
      </c>
      <c r="S134" s="204">
        <v>0</v>
      </c>
      <c r="T134" s="205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206" t="s">
        <v>191</v>
      </c>
      <c r="AT134" s="206" t="s">
        <v>186</v>
      </c>
      <c r="AU134" s="206" t="s">
        <v>78</v>
      </c>
      <c r="AY134" s="13" t="s">
        <v>192</v>
      </c>
      <c r="BE134" s="207">
        <f>IF(N134="základní",J134,0)</f>
        <v>0</v>
      </c>
      <c r="BF134" s="207">
        <f>IF(N134="snížená",J134,0)</f>
        <v>0</v>
      </c>
      <c r="BG134" s="207">
        <f>IF(N134="zákl. přenesená",J134,0)</f>
        <v>0</v>
      </c>
      <c r="BH134" s="207">
        <f>IF(N134="sníž. přenesená",J134,0)</f>
        <v>0</v>
      </c>
      <c r="BI134" s="207">
        <f>IF(N134="nulová",J134,0)</f>
        <v>0</v>
      </c>
      <c r="BJ134" s="13" t="s">
        <v>85</v>
      </c>
      <c r="BK134" s="207">
        <f>ROUND(I134*H134,2)</f>
        <v>0</v>
      </c>
      <c r="BL134" s="13" t="s">
        <v>191</v>
      </c>
      <c r="BM134" s="206" t="s">
        <v>1028</v>
      </c>
    </row>
    <row r="135" s="10" customFormat="1">
      <c r="A135" s="10"/>
      <c r="B135" s="208"/>
      <c r="C135" s="209"/>
      <c r="D135" s="210" t="s">
        <v>194</v>
      </c>
      <c r="E135" s="211" t="s">
        <v>1</v>
      </c>
      <c r="F135" s="212" t="s">
        <v>1029</v>
      </c>
      <c r="G135" s="209"/>
      <c r="H135" s="213">
        <v>0.014999999999999999</v>
      </c>
      <c r="I135" s="214"/>
      <c r="J135" s="209"/>
      <c r="K135" s="209"/>
      <c r="L135" s="215"/>
      <c r="M135" s="216"/>
      <c r="N135" s="217"/>
      <c r="O135" s="217"/>
      <c r="P135" s="217"/>
      <c r="Q135" s="217"/>
      <c r="R135" s="217"/>
      <c r="S135" s="217"/>
      <c r="T135" s="218"/>
      <c r="U135" s="10"/>
      <c r="V135" s="10"/>
      <c r="W135" s="10"/>
      <c r="X135" s="10"/>
      <c r="Y135" s="10"/>
      <c r="Z135" s="10"/>
      <c r="AA135" s="10"/>
      <c r="AB135" s="10"/>
      <c r="AC135" s="10"/>
      <c r="AD135" s="10"/>
      <c r="AE135" s="10"/>
      <c r="AT135" s="219" t="s">
        <v>194</v>
      </c>
      <c r="AU135" s="219" t="s">
        <v>78</v>
      </c>
      <c r="AV135" s="10" t="s">
        <v>87</v>
      </c>
      <c r="AW135" s="10" t="s">
        <v>34</v>
      </c>
      <c r="AX135" s="10" t="s">
        <v>85</v>
      </c>
      <c r="AY135" s="219" t="s">
        <v>192</v>
      </c>
    </row>
    <row r="136" s="2" customFormat="1" ht="76.35" customHeight="1">
      <c r="A136" s="34"/>
      <c r="B136" s="35"/>
      <c r="C136" s="195" t="s">
        <v>220</v>
      </c>
      <c r="D136" s="195" t="s">
        <v>186</v>
      </c>
      <c r="E136" s="196" t="s">
        <v>231</v>
      </c>
      <c r="F136" s="197" t="s">
        <v>232</v>
      </c>
      <c r="G136" s="198" t="s">
        <v>227</v>
      </c>
      <c r="H136" s="199">
        <v>0.014999999999999999</v>
      </c>
      <c r="I136" s="200"/>
      <c r="J136" s="201">
        <f>ROUND(I136*H136,2)</f>
        <v>0</v>
      </c>
      <c r="K136" s="197" t="s">
        <v>190</v>
      </c>
      <c r="L136" s="40"/>
      <c r="M136" s="202" t="s">
        <v>1</v>
      </c>
      <c r="N136" s="203" t="s">
        <v>43</v>
      </c>
      <c r="O136" s="87"/>
      <c r="P136" s="204">
        <f>O136*H136</f>
        <v>0</v>
      </c>
      <c r="Q136" s="204">
        <v>0</v>
      </c>
      <c r="R136" s="204">
        <f>Q136*H136</f>
        <v>0</v>
      </c>
      <c r="S136" s="204">
        <v>0</v>
      </c>
      <c r="T136" s="205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206" t="s">
        <v>191</v>
      </c>
      <c r="AT136" s="206" t="s">
        <v>186</v>
      </c>
      <c r="AU136" s="206" t="s">
        <v>78</v>
      </c>
      <c r="AY136" s="13" t="s">
        <v>192</v>
      </c>
      <c r="BE136" s="207">
        <f>IF(N136="základní",J136,0)</f>
        <v>0</v>
      </c>
      <c r="BF136" s="207">
        <f>IF(N136="snížená",J136,0)</f>
        <v>0</v>
      </c>
      <c r="BG136" s="207">
        <f>IF(N136="zákl. přenesená",J136,0)</f>
        <v>0</v>
      </c>
      <c r="BH136" s="207">
        <f>IF(N136="sníž. přenesená",J136,0)</f>
        <v>0</v>
      </c>
      <c r="BI136" s="207">
        <f>IF(N136="nulová",J136,0)</f>
        <v>0</v>
      </c>
      <c r="BJ136" s="13" t="s">
        <v>85</v>
      </c>
      <c r="BK136" s="207">
        <f>ROUND(I136*H136,2)</f>
        <v>0</v>
      </c>
      <c r="BL136" s="13" t="s">
        <v>191</v>
      </c>
      <c r="BM136" s="206" t="s">
        <v>1030</v>
      </c>
    </row>
    <row r="137" s="10" customFormat="1">
      <c r="A137" s="10"/>
      <c r="B137" s="208"/>
      <c r="C137" s="209"/>
      <c r="D137" s="210" t="s">
        <v>194</v>
      </c>
      <c r="E137" s="211" t="s">
        <v>1</v>
      </c>
      <c r="F137" s="212" t="s">
        <v>1029</v>
      </c>
      <c r="G137" s="209"/>
      <c r="H137" s="213">
        <v>0.014999999999999999</v>
      </c>
      <c r="I137" s="214"/>
      <c r="J137" s="209"/>
      <c r="K137" s="209"/>
      <c r="L137" s="215"/>
      <c r="M137" s="216"/>
      <c r="N137" s="217"/>
      <c r="O137" s="217"/>
      <c r="P137" s="217"/>
      <c r="Q137" s="217"/>
      <c r="R137" s="217"/>
      <c r="S137" s="217"/>
      <c r="T137" s="218"/>
      <c r="U137" s="10"/>
      <c r="V137" s="10"/>
      <c r="W137" s="10"/>
      <c r="X137" s="10"/>
      <c r="Y137" s="10"/>
      <c r="Z137" s="10"/>
      <c r="AA137" s="10"/>
      <c r="AB137" s="10"/>
      <c r="AC137" s="10"/>
      <c r="AD137" s="10"/>
      <c r="AE137" s="10"/>
      <c r="AT137" s="219" t="s">
        <v>194</v>
      </c>
      <c r="AU137" s="219" t="s">
        <v>78</v>
      </c>
      <c r="AV137" s="10" t="s">
        <v>87</v>
      </c>
      <c r="AW137" s="10" t="s">
        <v>34</v>
      </c>
      <c r="AX137" s="10" t="s">
        <v>85</v>
      </c>
      <c r="AY137" s="219" t="s">
        <v>192</v>
      </c>
    </row>
    <row r="138" s="2" customFormat="1" ht="114.9" customHeight="1">
      <c r="A138" s="34"/>
      <c r="B138" s="35"/>
      <c r="C138" s="195" t="s">
        <v>224</v>
      </c>
      <c r="D138" s="195" t="s">
        <v>186</v>
      </c>
      <c r="E138" s="196" t="s">
        <v>416</v>
      </c>
      <c r="F138" s="197" t="s">
        <v>417</v>
      </c>
      <c r="G138" s="198" t="s">
        <v>244</v>
      </c>
      <c r="H138" s="199">
        <v>4</v>
      </c>
      <c r="I138" s="200"/>
      <c r="J138" s="201">
        <f>ROUND(I138*H138,2)</f>
        <v>0</v>
      </c>
      <c r="K138" s="197" t="s">
        <v>190</v>
      </c>
      <c r="L138" s="40"/>
      <c r="M138" s="202" t="s">
        <v>1</v>
      </c>
      <c r="N138" s="203" t="s">
        <v>43</v>
      </c>
      <c r="O138" s="87"/>
      <c r="P138" s="204">
        <f>O138*H138</f>
        <v>0</v>
      </c>
      <c r="Q138" s="204">
        <v>0</v>
      </c>
      <c r="R138" s="204">
        <f>Q138*H138</f>
        <v>0</v>
      </c>
      <c r="S138" s="204">
        <v>0</v>
      </c>
      <c r="T138" s="205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206" t="s">
        <v>191</v>
      </c>
      <c r="AT138" s="206" t="s">
        <v>186</v>
      </c>
      <c r="AU138" s="206" t="s">
        <v>78</v>
      </c>
      <c r="AY138" s="13" t="s">
        <v>192</v>
      </c>
      <c r="BE138" s="207">
        <f>IF(N138="základní",J138,0)</f>
        <v>0</v>
      </c>
      <c r="BF138" s="207">
        <f>IF(N138="snížená",J138,0)</f>
        <v>0</v>
      </c>
      <c r="BG138" s="207">
        <f>IF(N138="zákl. přenesená",J138,0)</f>
        <v>0</v>
      </c>
      <c r="BH138" s="207">
        <f>IF(N138="sníž. přenesená",J138,0)</f>
        <v>0</v>
      </c>
      <c r="BI138" s="207">
        <f>IF(N138="nulová",J138,0)</f>
        <v>0</v>
      </c>
      <c r="BJ138" s="13" t="s">
        <v>85</v>
      </c>
      <c r="BK138" s="207">
        <f>ROUND(I138*H138,2)</f>
        <v>0</v>
      </c>
      <c r="BL138" s="13" t="s">
        <v>191</v>
      </c>
      <c r="BM138" s="206" t="s">
        <v>1031</v>
      </c>
    </row>
    <row r="139" s="2" customFormat="1" ht="49.05" customHeight="1">
      <c r="A139" s="34"/>
      <c r="B139" s="35"/>
      <c r="C139" s="195" t="s">
        <v>230</v>
      </c>
      <c r="D139" s="195" t="s">
        <v>186</v>
      </c>
      <c r="E139" s="196" t="s">
        <v>688</v>
      </c>
      <c r="F139" s="197" t="s">
        <v>689</v>
      </c>
      <c r="G139" s="198" t="s">
        <v>189</v>
      </c>
      <c r="H139" s="199">
        <v>16</v>
      </c>
      <c r="I139" s="200"/>
      <c r="J139" s="201">
        <f>ROUND(I139*H139,2)</f>
        <v>0</v>
      </c>
      <c r="K139" s="197" t="s">
        <v>190</v>
      </c>
      <c r="L139" s="40"/>
      <c r="M139" s="202" t="s">
        <v>1</v>
      </c>
      <c r="N139" s="203" t="s">
        <v>43</v>
      </c>
      <c r="O139" s="87"/>
      <c r="P139" s="204">
        <f>O139*H139</f>
        <v>0</v>
      </c>
      <c r="Q139" s="204">
        <v>0</v>
      </c>
      <c r="R139" s="204">
        <f>Q139*H139</f>
        <v>0</v>
      </c>
      <c r="S139" s="204">
        <v>0</v>
      </c>
      <c r="T139" s="205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206" t="s">
        <v>191</v>
      </c>
      <c r="AT139" s="206" t="s">
        <v>186</v>
      </c>
      <c r="AU139" s="206" t="s">
        <v>78</v>
      </c>
      <c r="AY139" s="13" t="s">
        <v>192</v>
      </c>
      <c r="BE139" s="207">
        <f>IF(N139="základní",J139,0)</f>
        <v>0</v>
      </c>
      <c r="BF139" s="207">
        <f>IF(N139="snížená",J139,0)</f>
        <v>0</v>
      </c>
      <c r="BG139" s="207">
        <f>IF(N139="zákl. přenesená",J139,0)</f>
        <v>0</v>
      </c>
      <c r="BH139" s="207">
        <f>IF(N139="sníž. přenesená",J139,0)</f>
        <v>0</v>
      </c>
      <c r="BI139" s="207">
        <f>IF(N139="nulová",J139,0)</f>
        <v>0</v>
      </c>
      <c r="BJ139" s="13" t="s">
        <v>85</v>
      </c>
      <c r="BK139" s="207">
        <f>ROUND(I139*H139,2)</f>
        <v>0</v>
      </c>
      <c r="BL139" s="13" t="s">
        <v>191</v>
      </c>
      <c r="BM139" s="206" t="s">
        <v>1032</v>
      </c>
    </row>
    <row r="140" s="10" customFormat="1">
      <c r="A140" s="10"/>
      <c r="B140" s="208"/>
      <c r="C140" s="209"/>
      <c r="D140" s="210" t="s">
        <v>194</v>
      </c>
      <c r="E140" s="211" t="s">
        <v>1</v>
      </c>
      <c r="F140" s="212" t="s">
        <v>1033</v>
      </c>
      <c r="G140" s="209"/>
      <c r="H140" s="213">
        <v>16</v>
      </c>
      <c r="I140" s="214"/>
      <c r="J140" s="209"/>
      <c r="K140" s="209"/>
      <c r="L140" s="215"/>
      <c r="M140" s="216"/>
      <c r="N140" s="217"/>
      <c r="O140" s="217"/>
      <c r="P140" s="217"/>
      <c r="Q140" s="217"/>
      <c r="R140" s="217"/>
      <c r="S140" s="217"/>
      <c r="T140" s="218"/>
      <c r="U140" s="10"/>
      <c r="V140" s="10"/>
      <c r="W140" s="10"/>
      <c r="X140" s="10"/>
      <c r="Y140" s="10"/>
      <c r="Z140" s="10"/>
      <c r="AA140" s="10"/>
      <c r="AB140" s="10"/>
      <c r="AC140" s="10"/>
      <c r="AD140" s="10"/>
      <c r="AE140" s="10"/>
      <c r="AT140" s="219" t="s">
        <v>194</v>
      </c>
      <c r="AU140" s="219" t="s">
        <v>78</v>
      </c>
      <c r="AV140" s="10" t="s">
        <v>87</v>
      </c>
      <c r="AW140" s="10" t="s">
        <v>34</v>
      </c>
      <c r="AX140" s="10" t="s">
        <v>85</v>
      </c>
      <c r="AY140" s="219" t="s">
        <v>192</v>
      </c>
    </row>
    <row r="141" s="2" customFormat="1" ht="128.55" customHeight="1">
      <c r="A141" s="34"/>
      <c r="B141" s="35"/>
      <c r="C141" s="195" t="s">
        <v>234</v>
      </c>
      <c r="D141" s="195" t="s">
        <v>186</v>
      </c>
      <c r="E141" s="196" t="s">
        <v>275</v>
      </c>
      <c r="F141" s="197" t="s">
        <v>276</v>
      </c>
      <c r="G141" s="198" t="s">
        <v>227</v>
      </c>
      <c r="H141" s="199">
        <v>0.20000000000000001</v>
      </c>
      <c r="I141" s="200"/>
      <c r="J141" s="201">
        <f>ROUND(I141*H141,2)</f>
        <v>0</v>
      </c>
      <c r="K141" s="197" t="s">
        <v>190</v>
      </c>
      <c r="L141" s="40"/>
      <c r="M141" s="202" t="s">
        <v>1</v>
      </c>
      <c r="N141" s="203" t="s">
        <v>43</v>
      </c>
      <c r="O141" s="87"/>
      <c r="P141" s="204">
        <f>O141*H141</f>
        <v>0</v>
      </c>
      <c r="Q141" s="204">
        <v>0</v>
      </c>
      <c r="R141" s="204">
        <f>Q141*H141</f>
        <v>0</v>
      </c>
      <c r="S141" s="204">
        <v>0</v>
      </c>
      <c r="T141" s="205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206" t="s">
        <v>191</v>
      </c>
      <c r="AT141" s="206" t="s">
        <v>186</v>
      </c>
      <c r="AU141" s="206" t="s">
        <v>78</v>
      </c>
      <c r="AY141" s="13" t="s">
        <v>192</v>
      </c>
      <c r="BE141" s="207">
        <f>IF(N141="základní",J141,0)</f>
        <v>0</v>
      </c>
      <c r="BF141" s="207">
        <f>IF(N141="snížená",J141,0)</f>
        <v>0</v>
      </c>
      <c r="BG141" s="207">
        <f>IF(N141="zákl. přenesená",J141,0)</f>
        <v>0</v>
      </c>
      <c r="BH141" s="207">
        <f>IF(N141="sníž. přenesená",J141,0)</f>
        <v>0</v>
      </c>
      <c r="BI141" s="207">
        <f>IF(N141="nulová",J141,0)</f>
        <v>0</v>
      </c>
      <c r="BJ141" s="13" t="s">
        <v>85</v>
      </c>
      <c r="BK141" s="207">
        <f>ROUND(I141*H141,2)</f>
        <v>0</v>
      </c>
      <c r="BL141" s="13" t="s">
        <v>191</v>
      </c>
      <c r="BM141" s="206" t="s">
        <v>1034</v>
      </c>
    </row>
    <row r="142" s="2" customFormat="1">
      <c r="A142" s="34"/>
      <c r="B142" s="35"/>
      <c r="C142" s="36"/>
      <c r="D142" s="210" t="s">
        <v>238</v>
      </c>
      <c r="E142" s="36"/>
      <c r="F142" s="220" t="s">
        <v>1035</v>
      </c>
      <c r="G142" s="36"/>
      <c r="H142" s="36"/>
      <c r="I142" s="221"/>
      <c r="J142" s="36"/>
      <c r="K142" s="36"/>
      <c r="L142" s="40"/>
      <c r="M142" s="222"/>
      <c r="N142" s="223"/>
      <c r="O142" s="87"/>
      <c r="P142" s="87"/>
      <c r="Q142" s="87"/>
      <c r="R142" s="87"/>
      <c r="S142" s="87"/>
      <c r="T142" s="88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T142" s="13" t="s">
        <v>238</v>
      </c>
      <c r="AU142" s="13" t="s">
        <v>78</v>
      </c>
    </row>
    <row r="143" s="10" customFormat="1">
      <c r="A143" s="10"/>
      <c r="B143" s="208"/>
      <c r="C143" s="209"/>
      <c r="D143" s="210" t="s">
        <v>194</v>
      </c>
      <c r="E143" s="211" t="s">
        <v>1</v>
      </c>
      <c r="F143" s="212" t="s">
        <v>1036</v>
      </c>
      <c r="G143" s="209"/>
      <c r="H143" s="213">
        <v>0.20000000000000001</v>
      </c>
      <c r="I143" s="214"/>
      <c r="J143" s="209"/>
      <c r="K143" s="209"/>
      <c r="L143" s="215"/>
      <c r="M143" s="216"/>
      <c r="N143" s="217"/>
      <c r="O143" s="217"/>
      <c r="P143" s="217"/>
      <c r="Q143" s="217"/>
      <c r="R143" s="217"/>
      <c r="S143" s="217"/>
      <c r="T143" s="218"/>
      <c r="U143" s="10"/>
      <c r="V143" s="10"/>
      <c r="W143" s="10"/>
      <c r="X143" s="10"/>
      <c r="Y143" s="10"/>
      <c r="Z143" s="10"/>
      <c r="AA143" s="10"/>
      <c r="AB143" s="10"/>
      <c r="AC143" s="10"/>
      <c r="AD143" s="10"/>
      <c r="AE143" s="10"/>
      <c r="AT143" s="219" t="s">
        <v>194</v>
      </c>
      <c r="AU143" s="219" t="s">
        <v>78</v>
      </c>
      <c r="AV143" s="10" t="s">
        <v>87</v>
      </c>
      <c r="AW143" s="10" t="s">
        <v>34</v>
      </c>
      <c r="AX143" s="10" t="s">
        <v>85</v>
      </c>
      <c r="AY143" s="219" t="s">
        <v>192</v>
      </c>
    </row>
    <row r="144" s="2" customFormat="1" ht="49.05" customHeight="1">
      <c r="A144" s="34"/>
      <c r="B144" s="35"/>
      <c r="C144" s="195" t="s">
        <v>241</v>
      </c>
      <c r="D144" s="195" t="s">
        <v>186</v>
      </c>
      <c r="E144" s="196" t="s">
        <v>267</v>
      </c>
      <c r="F144" s="197" t="s">
        <v>268</v>
      </c>
      <c r="G144" s="198" t="s">
        <v>218</v>
      </c>
      <c r="H144" s="199">
        <v>2</v>
      </c>
      <c r="I144" s="200"/>
      <c r="J144" s="201">
        <f>ROUND(I144*H144,2)</f>
        <v>0</v>
      </c>
      <c r="K144" s="197" t="s">
        <v>190</v>
      </c>
      <c r="L144" s="40"/>
      <c r="M144" s="202" t="s">
        <v>1</v>
      </c>
      <c r="N144" s="203" t="s">
        <v>43</v>
      </c>
      <c r="O144" s="87"/>
      <c r="P144" s="204">
        <f>O144*H144</f>
        <v>0</v>
      </c>
      <c r="Q144" s="204">
        <v>0</v>
      </c>
      <c r="R144" s="204">
        <f>Q144*H144</f>
        <v>0</v>
      </c>
      <c r="S144" s="204">
        <v>0</v>
      </c>
      <c r="T144" s="205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206" t="s">
        <v>191</v>
      </c>
      <c r="AT144" s="206" t="s">
        <v>186</v>
      </c>
      <c r="AU144" s="206" t="s">
        <v>78</v>
      </c>
      <c r="AY144" s="13" t="s">
        <v>192</v>
      </c>
      <c r="BE144" s="207">
        <f>IF(N144="základní",J144,0)</f>
        <v>0</v>
      </c>
      <c r="BF144" s="207">
        <f>IF(N144="snížená",J144,0)</f>
        <v>0</v>
      </c>
      <c r="BG144" s="207">
        <f>IF(N144="zákl. přenesená",J144,0)</f>
        <v>0</v>
      </c>
      <c r="BH144" s="207">
        <f>IF(N144="sníž. přenesená",J144,0)</f>
        <v>0</v>
      </c>
      <c r="BI144" s="207">
        <f>IF(N144="nulová",J144,0)</f>
        <v>0</v>
      </c>
      <c r="BJ144" s="13" t="s">
        <v>85</v>
      </c>
      <c r="BK144" s="207">
        <f>ROUND(I144*H144,2)</f>
        <v>0</v>
      </c>
      <c r="BL144" s="13" t="s">
        <v>191</v>
      </c>
      <c r="BM144" s="206" t="s">
        <v>1037</v>
      </c>
    </row>
    <row r="145" s="2" customFormat="1" ht="66.75" customHeight="1">
      <c r="A145" s="34"/>
      <c r="B145" s="35"/>
      <c r="C145" s="195" t="s">
        <v>246</v>
      </c>
      <c r="D145" s="195" t="s">
        <v>186</v>
      </c>
      <c r="E145" s="196" t="s">
        <v>263</v>
      </c>
      <c r="F145" s="197" t="s">
        <v>264</v>
      </c>
      <c r="G145" s="198" t="s">
        <v>189</v>
      </c>
      <c r="H145" s="199">
        <v>8</v>
      </c>
      <c r="I145" s="200"/>
      <c r="J145" s="201">
        <f>ROUND(I145*H145,2)</f>
        <v>0</v>
      </c>
      <c r="K145" s="197" t="s">
        <v>190</v>
      </c>
      <c r="L145" s="40"/>
      <c r="M145" s="202" t="s">
        <v>1</v>
      </c>
      <c r="N145" s="203" t="s">
        <v>43</v>
      </c>
      <c r="O145" s="87"/>
      <c r="P145" s="204">
        <f>O145*H145</f>
        <v>0</v>
      </c>
      <c r="Q145" s="204">
        <v>0</v>
      </c>
      <c r="R145" s="204">
        <f>Q145*H145</f>
        <v>0</v>
      </c>
      <c r="S145" s="204">
        <v>0</v>
      </c>
      <c r="T145" s="205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206" t="s">
        <v>191</v>
      </c>
      <c r="AT145" s="206" t="s">
        <v>186</v>
      </c>
      <c r="AU145" s="206" t="s">
        <v>78</v>
      </c>
      <c r="AY145" s="13" t="s">
        <v>192</v>
      </c>
      <c r="BE145" s="207">
        <f>IF(N145="základní",J145,0)</f>
        <v>0</v>
      </c>
      <c r="BF145" s="207">
        <f>IF(N145="snížená",J145,0)</f>
        <v>0</v>
      </c>
      <c r="BG145" s="207">
        <f>IF(N145="zákl. přenesená",J145,0)</f>
        <v>0</v>
      </c>
      <c r="BH145" s="207">
        <f>IF(N145="sníž. přenesená",J145,0)</f>
        <v>0</v>
      </c>
      <c r="BI145" s="207">
        <f>IF(N145="nulová",J145,0)</f>
        <v>0</v>
      </c>
      <c r="BJ145" s="13" t="s">
        <v>85</v>
      </c>
      <c r="BK145" s="207">
        <f>ROUND(I145*H145,2)</f>
        <v>0</v>
      </c>
      <c r="BL145" s="13" t="s">
        <v>191</v>
      </c>
      <c r="BM145" s="206" t="s">
        <v>1038</v>
      </c>
    </row>
    <row r="146" s="2" customFormat="1" ht="90" customHeight="1">
      <c r="A146" s="34"/>
      <c r="B146" s="35"/>
      <c r="C146" s="195" t="s">
        <v>251</v>
      </c>
      <c r="D146" s="195" t="s">
        <v>186</v>
      </c>
      <c r="E146" s="196" t="s">
        <v>271</v>
      </c>
      <c r="F146" s="197" t="s">
        <v>272</v>
      </c>
      <c r="G146" s="198" t="s">
        <v>198</v>
      </c>
      <c r="H146" s="199">
        <v>69.540000000000006</v>
      </c>
      <c r="I146" s="200"/>
      <c r="J146" s="201">
        <f>ROUND(I146*H146,2)</f>
        <v>0</v>
      </c>
      <c r="K146" s="197" t="s">
        <v>190</v>
      </c>
      <c r="L146" s="40"/>
      <c r="M146" s="202" t="s">
        <v>1</v>
      </c>
      <c r="N146" s="203" t="s">
        <v>43</v>
      </c>
      <c r="O146" s="87"/>
      <c r="P146" s="204">
        <f>O146*H146</f>
        <v>0</v>
      </c>
      <c r="Q146" s="204">
        <v>0</v>
      </c>
      <c r="R146" s="204">
        <f>Q146*H146</f>
        <v>0</v>
      </c>
      <c r="S146" s="204">
        <v>0</v>
      </c>
      <c r="T146" s="205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206" t="s">
        <v>191</v>
      </c>
      <c r="AT146" s="206" t="s">
        <v>186</v>
      </c>
      <c r="AU146" s="206" t="s">
        <v>78</v>
      </c>
      <c r="AY146" s="13" t="s">
        <v>192</v>
      </c>
      <c r="BE146" s="207">
        <f>IF(N146="základní",J146,0)</f>
        <v>0</v>
      </c>
      <c r="BF146" s="207">
        <f>IF(N146="snížená",J146,0)</f>
        <v>0</v>
      </c>
      <c r="BG146" s="207">
        <f>IF(N146="zákl. přenesená",J146,0)</f>
        <v>0</v>
      </c>
      <c r="BH146" s="207">
        <f>IF(N146="sníž. přenesená",J146,0)</f>
        <v>0</v>
      </c>
      <c r="BI146" s="207">
        <f>IF(N146="nulová",J146,0)</f>
        <v>0</v>
      </c>
      <c r="BJ146" s="13" t="s">
        <v>85</v>
      </c>
      <c r="BK146" s="207">
        <f>ROUND(I146*H146,2)</f>
        <v>0</v>
      </c>
      <c r="BL146" s="13" t="s">
        <v>191</v>
      </c>
      <c r="BM146" s="206" t="s">
        <v>1039</v>
      </c>
    </row>
    <row r="147" s="10" customFormat="1">
      <c r="A147" s="10"/>
      <c r="B147" s="208"/>
      <c r="C147" s="209"/>
      <c r="D147" s="210" t="s">
        <v>194</v>
      </c>
      <c r="E147" s="211" t="s">
        <v>1</v>
      </c>
      <c r="F147" s="212" t="s">
        <v>1040</v>
      </c>
      <c r="G147" s="209"/>
      <c r="H147" s="213">
        <v>41.039999999999999</v>
      </c>
      <c r="I147" s="214"/>
      <c r="J147" s="209"/>
      <c r="K147" s="209"/>
      <c r="L147" s="215"/>
      <c r="M147" s="216"/>
      <c r="N147" s="217"/>
      <c r="O147" s="217"/>
      <c r="P147" s="217"/>
      <c r="Q147" s="217"/>
      <c r="R147" s="217"/>
      <c r="S147" s="217"/>
      <c r="T147" s="218"/>
      <c r="U147" s="10"/>
      <c r="V147" s="10"/>
      <c r="W147" s="10"/>
      <c r="X147" s="10"/>
      <c r="Y147" s="10"/>
      <c r="Z147" s="10"/>
      <c r="AA147" s="10"/>
      <c r="AB147" s="10"/>
      <c r="AC147" s="10"/>
      <c r="AD147" s="10"/>
      <c r="AE147" s="10"/>
      <c r="AT147" s="219" t="s">
        <v>194</v>
      </c>
      <c r="AU147" s="219" t="s">
        <v>78</v>
      </c>
      <c r="AV147" s="10" t="s">
        <v>87</v>
      </c>
      <c r="AW147" s="10" t="s">
        <v>34</v>
      </c>
      <c r="AX147" s="10" t="s">
        <v>78</v>
      </c>
      <c r="AY147" s="219" t="s">
        <v>192</v>
      </c>
    </row>
    <row r="148" s="10" customFormat="1">
      <c r="A148" s="10"/>
      <c r="B148" s="208"/>
      <c r="C148" s="209"/>
      <c r="D148" s="210" t="s">
        <v>194</v>
      </c>
      <c r="E148" s="211" t="s">
        <v>1</v>
      </c>
      <c r="F148" s="212" t="s">
        <v>1041</v>
      </c>
      <c r="G148" s="209"/>
      <c r="H148" s="213">
        <v>28.5</v>
      </c>
      <c r="I148" s="214"/>
      <c r="J148" s="209"/>
      <c r="K148" s="209"/>
      <c r="L148" s="215"/>
      <c r="M148" s="216"/>
      <c r="N148" s="217"/>
      <c r="O148" s="217"/>
      <c r="P148" s="217"/>
      <c r="Q148" s="217"/>
      <c r="R148" s="217"/>
      <c r="S148" s="217"/>
      <c r="T148" s="218"/>
      <c r="U148" s="10"/>
      <c r="V148" s="10"/>
      <c r="W148" s="10"/>
      <c r="X148" s="10"/>
      <c r="Y148" s="10"/>
      <c r="Z148" s="10"/>
      <c r="AA148" s="10"/>
      <c r="AB148" s="10"/>
      <c r="AC148" s="10"/>
      <c r="AD148" s="10"/>
      <c r="AE148" s="10"/>
      <c r="AT148" s="219" t="s">
        <v>194</v>
      </c>
      <c r="AU148" s="219" t="s">
        <v>78</v>
      </c>
      <c r="AV148" s="10" t="s">
        <v>87</v>
      </c>
      <c r="AW148" s="10" t="s">
        <v>34</v>
      </c>
      <c r="AX148" s="10" t="s">
        <v>78</v>
      </c>
      <c r="AY148" s="219" t="s">
        <v>192</v>
      </c>
    </row>
    <row r="149" s="11" customFormat="1">
      <c r="A149" s="11"/>
      <c r="B149" s="242"/>
      <c r="C149" s="243"/>
      <c r="D149" s="210" t="s">
        <v>194</v>
      </c>
      <c r="E149" s="244" t="s">
        <v>1</v>
      </c>
      <c r="F149" s="245" t="s">
        <v>431</v>
      </c>
      <c r="G149" s="243"/>
      <c r="H149" s="246">
        <v>69.539999999999992</v>
      </c>
      <c r="I149" s="247"/>
      <c r="J149" s="243"/>
      <c r="K149" s="243"/>
      <c r="L149" s="248"/>
      <c r="M149" s="249"/>
      <c r="N149" s="250"/>
      <c r="O149" s="250"/>
      <c r="P149" s="250"/>
      <c r="Q149" s="250"/>
      <c r="R149" s="250"/>
      <c r="S149" s="250"/>
      <c r="T149" s="251"/>
      <c r="U149" s="11"/>
      <c r="V149" s="11"/>
      <c r="W149" s="11"/>
      <c r="X149" s="11"/>
      <c r="Y149" s="11"/>
      <c r="Z149" s="11"/>
      <c r="AA149" s="11"/>
      <c r="AB149" s="11"/>
      <c r="AC149" s="11"/>
      <c r="AD149" s="11"/>
      <c r="AE149" s="11"/>
      <c r="AT149" s="252" t="s">
        <v>194</v>
      </c>
      <c r="AU149" s="252" t="s">
        <v>78</v>
      </c>
      <c r="AV149" s="11" t="s">
        <v>191</v>
      </c>
      <c r="AW149" s="11" t="s">
        <v>34</v>
      </c>
      <c r="AX149" s="11" t="s">
        <v>85</v>
      </c>
      <c r="AY149" s="252" t="s">
        <v>192</v>
      </c>
    </row>
    <row r="150" s="2" customFormat="1" ht="66.75" customHeight="1">
      <c r="A150" s="34"/>
      <c r="B150" s="35"/>
      <c r="C150" s="195" t="s">
        <v>255</v>
      </c>
      <c r="D150" s="195" t="s">
        <v>186</v>
      </c>
      <c r="E150" s="196" t="s">
        <v>426</v>
      </c>
      <c r="F150" s="197" t="s">
        <v>427</v>
      </c>
      <c r="G150" s="198" t="s">
        <v>204</v>
      </c>
      <c r="H150" s="199">
        <v>1.44</v>
      </c>
      <c r="I150" s="200"/>
      <c r="J150" s="201">
        <f>ROUND(I150*H150,2)</f>
        <v>0</v>
      </c>
      <c r="K150" s="197" t="s">
        <v>190</v>
      </c>
      <c r="L150" s="40"/>
      <c r="M150" s="202" t="s">
        <v>1</v>
      </c>
      <c r="N150" s="203" t="s">
        <v>43</v>
      </c>
      <c r="O150" s="87"/>
      <c r="P150" s="204">
        <f>O150*H150</f>
        <v>0</v>
      </c>
      <c r="Q150" s="204">
        <v>0</v>
      </c>
      <c r="R150" s="204">
        <f>Q150*H150</f>
        <v>0</v>
      </c>
      <c r="S150" s="204">
        <v>0</v>
      </c>
      <c r="T150" s="205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206" t="s">
        <v>191</v>
      </c>
      <c r="AT150" s="206" t="s">
        <v>186</v>
      </c>
      <c r="AU150" s="206" t="s">
        <v>78</v>
      </c>
      <c r="AY150" s="13" t="s">
        <v>192</v>
      </c>
      <c r="BE150" s="207">
        <f>IF(N150="základní",J150,0)</f>
        <v>0</v>
      </c>
      <c r="BF150" s="207">
        <f>IF(N150="snížená",J150,0)</f>
        <v>0</v>
      </c>
      <c r="BG150" s="207">
        <f>IF(N150="zákl. přenesená",J150,0)</f>
        <v>0</v>
      </c>
      <c r="BH150" s="207">
        <f>IF(N150="sníž. přenesená",J150,0)</f>
        <v>0</v>
      </c>
      <c r="BI150" s="207">
        <f>IF(N150="nulová",J150,0)</f>
        <v>0</v>
      </c>
      <c r="BJ150" s="13" t="s">
        <v>85</v>
      </c>
      <c r="BK150" s="207">
        <f>ROUND(I150*H150,2)</f>
        <v>0</v>
      </c>
      <c r="BL150" s="13" t="s">
        <v>191</v>
      </c>
      <c r="BM150" s="206" t="s">
        <v>1042</v>
      </c>
    </row>
    <row r="151" s="10" customFormat="1">
      <c r="A151" s="10"/>
      <c r="B151" s="208"/>
      <c r="C151" s="209"/>
      <c r="D151" s="210" t="s">
        <v>194</v>
      </c>
      <c r="E151" s="211" t="s">
        <v>1</v>
      </c>
      <c r="F151" s="212" t="s">
        <v>1043</v>
      </c>
      <c r="G151" s="209"/>
      <c r="H151" s="213">
        <v>1.44</v>
      </c>
      <c r="I151" s="214"/>
      <c r="J151" s="209"/>
      <c r="K151" s="209"/>
      <c r="L151" s="215"/>
      <c r="M151" s="216"/>
      <c r="N151" s="217"/>
      <c r="O151" s="217"/>
      <c r="P151" s="217"/>
      <c r="Q151" s="217"/>
      <c r="R151" s="217"/>
      <c r="S151" s="217"/>
      <c r="T151" s="218"/>
      <c r="U151" s="10"/>
      <c r="V151" s="10"/>
      <c r="W151" s="10"/>
      <c r="X151" s="10"/>
      <c r="Y151" s="10"/>
      <c r="Z151" s="10"/>
      <c r="AA151" s="10"/>
      <c r="AB151" s="10"/>
      <c r="AC151" s="10"/>
      <c r="AD151" s="10"/>
      <c r="AE151" s="10"/>
      <c r="AT151" s="219" t="s">
        <v>194</v>
      </c>
      <c r="AU151" s="219" t="s">
        <v>78</v>
      </c>
      <c r="AV151" s="10" t="s">
        <v>87</v>
      </c>
      <c r="AW151" s="10" t="s">
        <v>34</v>
      </c>
      <c r="AX151" s="10" t="s">
        <v>85</v>
      </c>
      <c r="AY151" s="219" t="s">
        <v>192</v>
      </c>
    </row>
    <row r="152" s="2" customFormat="1" ht="78" customHeight="1">
      <c r="A152" s="34"/>
      <c r="B152" s="35"/>
      <c r="C152" s="195" t="s">
        <v>8</v>
      </c>
      <c r="D152" s="195" t="s">
        <v>186</v>
      </c>
      <c r="E152" s="196" t="s">
        <v>432</v>
      </c>
      <c r="F152" s="197" t="s">
        <v>433</v>
      </c>
      <c r="G152" s="198" t="s">
        <v>204</v>
      </c>
      <c r="H152" s="199">
        <v>1.44</v>
      </c>
      <c r="I152" s="200"/>
      <c r="J152" s="201">
        <f>ROUND(I152*H152,2)</f>
        <v>0</v>
      </c>
      <c r="K152" s="197" t="s">
        <v>190</v>
      </c>
      <c r="L152" s="40"/>
      <c r="M152" s="202" t="s">
        <v>1</v>
      </c>
      <c r="N152" s="203" t="s">
        <v>43</v>
      </c>
      <c r="O152" s="87"/>
      <c r="P152" s="204">
        <f>O152*H152</f>
        <v>0</v>
      </c>
      <c r="Q152" s="204">
        <v>0</v>
      </c>
      <c r="R152" s="204">
        <f>Q152*H152</f>
        <v>0</v>
      </c>
      <c r="S152" s="204">
        <v>0</v>
      </c>
      <c r="T152" s="205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206" t="s">
        <v>191</v>
      </c>
      <c r="AT152" s="206" t="s">
        <v>186</v>
      </c>
      <c r="AU152" s="206" t="s">
        <v>78</v>
      </c>
      <c r="AY152" s="13" t="s">
        <v>192</v>
      </c>
      <c r="BE152" s="207">
        <f>IF(N152="základní",J152,0)</f>
        <v>0</v>
      </c>
      <c r="BF152" s="207">
        <f>IF(N152="snížená",J152,0)</f>
        <v>0</v>
      </c>
      <c r="BG152" s="207">
        <f>IF(N152="zákl. přenesená",J152,0)</f>
        <v>0</v>
      </c>
      <c r="BH152" s="207">
        <f>IF(N152="sníž. přenesená",J152,0)</f>
        <v>0</v>
      </c>
      <c r="BI152" s="207">
        <f>IF(N152="nulová",J152,0)</f>
        <v>0</v>
      </c>
      <c r="BJ152" s="13" t="s">
        <v>85</v>
      </c>
      <c r="BK152" s="207">
        <f>ROUND(I152*H152,2)</f>
        <v>0</v>
      </c>
      <c r="BL152" s="13" t="s">
        <v>191</v>
      </c>
      <c r="BM152" s="206" t="s">
        <v>1044</v>
      </c>
    </row>
    <row r="153" s="2" customFormat="1" ht="76.35" customHeight="1">
      <c r="A153" s="34"/>
      <c r="B153" s="35"/>
      <c r="C153" s="195" t="s">
        <v>262</v>
      </c>
      <c r="D153" s="195" t="s">
        <v>186</v>
      </c>
      <c r="E153" s="196" t="s">
        <v>1045</v>
      </c>
      <c r="F153" s="197" t="s">
        <v>1046</v>
      </c>
      <c r="G153" s="198" t="s">
        <v>189</v>
      </c>
      <c r="H153" s="199">
        <v>7.5</v>
      </c>
      <c r="I153" s="200"/>
      <c r="J153" s="201">
        <f>ROUND(I153*H153,2)</f>
        <v>0</v>
      </c>
      <c r="K153" s="197" t="s">
        <v>190</v>
      </c>
      <c r="L153" s="40"/>
      <c r="M153" s="202" t="s">
        <v>1</v>
      </c>
      <c r="N153" s="203" t="s">
        <v>43</v>
      </c>
      <c r="O153" s="87"/>
      <c r="P153" s="204">
        <f>O153*H153</f>
        <v>0</v>
      </c>
      <c r="Q153" s="204">
        <v>0</v>
      </c>
      <c r="R153" s="204">
        <f>Q153*H153</f>
        <v>0</v>
      </c>
      <c r="S153" s="204">
        <v>0</v>
      </c>
      <c r="T153" s="205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206" t="s">
        <v>191</v>
      </c>
      <c r="AT153" s="206" t="s">
        <v>186</v>
      </c>
      <c r="AU153" s="206" t="s">
        <v>78</v>
      </c>
      <c r="AY153" s="13" t="s">
        <v>192</v>
      </c>
      <c r="BE153" s="207">
        <f>IF(N153="základní",J153,0)</f>
        <v>0</v>
      </c>
      <c r="BF153" s="207">
        <f>IF(N153="snížená",J153,0)</f>
        <v>0</v>
      </c>
      <c r="BG153" s="207">
        <f>IF(N153="zákl. přenesená",J153,0)</f>
        <v>0</v>
      </c>
      <c r="BH153" s="207">
        <f>IF(N153="sníž. přenesená",J153,0)</f>
        <v>0</v>
      </c>
      <c r="BI153" s="207">
        <f>IF(N153="nulová",J153,0)</f>
        <v>0</v>
      </c>
      <c r="BJ153" s="13" t="s">
        <v>85</v>
      </c>
      <c r="BK153" s="207">
        <f>ROUND(I153*H153,2)</f>
        <v>0</v>
      </c>
      <c r="BL153" s="13" t="s">
        <v>191</v>
      </c>
      <c r="BM153" s="206" t="s">
        <v>1047</v>
      </c>
    </row>
    <row r="154" s="2" customFormat="1" ht="90" customHeight="1">
      <c r="A154" s="34"/>
      <c r="B154" s="35"/>
      <c r="C154" s="195" t="s">
        <v>266</v>
      </c>
      <c r="D154" s="195" t="s">
        <v>186</v>
      </c>
      <c r="E154" s="196" t="s">
        <v>437</v>
      </c>
      <c r="F154" s="197" t="s">
        <v>438</v>
      </c>
      <c r="G154" s="198" t="s">
        <v>189</v>
      </c>
      <c r="H154" s="199">
        <v>7.5</v>
      </c>
      <c r="I154" s="200"/>
      <c r="J154" s="201">
        <f>ROUND(I154*H154,2)</f>
        <v>0</v>
      </c>
      <c r="K154" s="197" t="s">
        <v>190</v>
      </c>
      <c r="L154" s="40"/>
      <c r="M154" s="202" t="s">
        <v>1</v>
      </c>
      <c r="N154" s="203" t="s">
        <v>43</v>
      </c>
      <c r="O154" s="87"/>
      <c r="P154" s="204">
        <f>O154*H154</f>
        <v>0</v>
      </c>
      <c r="Q154" s="204">
        <v>0</v>
      </c>
      <c r="R154" s="204">
        <f>Q154*H154</f>
        <v>0</v>
      </c>
      <c r="S154" s="204">
        <v>0</v>
      </c>
      <c r="T154" s="205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206" t="s">
        <v>191</v>
      </c>
      <c r="AT154" s="206" t="s">
        <v>186</v>
      </c>
      <c r="AU154" s="206" t="s">
        <v>78</v>
      </c>
      <c r="AY154" s="13" t="s">
        <v>192</v>
      </c>
      <c r="BE154" s="207">
        <f>IF(N154="základní",J154,0)</f>
        <v>0</v>
      </c>
      <c r="BF154" s="207">
        <f>IF(N154="snížená",J154,0)</f>
        <v>0</v>
      </c>
      <c r="BG154" s="207">
        <f>IF(N154="zákl. přenesená",J154,0)</f>
        <v>0</v>
      </c>
      <c r="BH154" s="207">
        <f>IF(N154="sníž. přenesená",J154,0)</f>
        <v>0</v>
      </c>
      <c r="BI154" s="207">
        <f>IF(N154="nulová",J154,0)</f>
        <v>0</v>
      </c>
      <c r="BJ154" s="13" t="s">
        <v>85</v>
      </c>
      <c r="BK154" s="207">
        <f>ROUND(I154*H154,2)</f>
        <v>0</v>
      </c>
      <c r="BL154" s="13" t="s">
        <v>191</v>
      </c>
      <c r="BM154" s="206" t="s">
        <v>1048</v>
      </c>
    </row>
    <row r="155" s="2" customFormat="1" ht="66.75" customHeight="1">
      <c r="A155" s="34"/>
      <c r="B155" s="35"/>
      <c r="C155" s="195" t="s">
        <v>270</v>
      </c>
      <c r="D155" s="195" t="s">
        <v>186</v>
      </c>
      <c r="E155" s="196" t="s">
        <v>441</v>
      </c>
      <c r="F155" s="197" t="s">
        <v>442</v>
      </c>
      <c r="G155" s="198" t="s">
        <v>204</v>
      </c>
      <c r="H155" s="199">
        <v>3.3599999999999999</v>
      </c>
      <c r="I155" s="200"/>
      <c r="J155" s="201">
        <f>ROUND(I155*H155,2)</f>
        <v>0</v>
      </c>
      <c r="K155" s="197" t="s">
        <v>190</v>
      </c>
      <c r="L155" s="40"/>
      <c r="M155" s="202" t="s">
        <v>1</v>
      </c>
      <c r="N155" s="203" t="s">
        <v>43</v>
      </c>
      <c r="O155" s="87"/>
      <c r="P155" s="204">
        <f>O155*H155</f>
        <v>0</v>
      </c>
      <c r="Q155" s="204">
        <v>0</v>
      </c>
      <c r="R155" s="204">
        <f>Q155*H155</f>
        <v>0</v>
      </c>
      <c r="S155" s="204">
        <v>0</v>
      </c>
      <c r="T155" s="205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206" t="s">
        <v>191</v>
      </c>
      <c r="AT155" s="206" t="s">
        <v>186</v>
      </c>
      <c r="AU155" s="206" t="s">
        <v>78</v>
      </c>
      <c r="AY155" s="13" t="s">
        <v>192</v>
      </c>
      <c r="BE155" s="207">
        <f>IF(N155="základní",J155,0)</f>
        <v>0</v>
      </c>
      <c r="BF155" s="207">
        <f>IF(N155="snížená",J155,0)</f>
        <v>0</v>
      </c>
      <c r="BG155" s="207">
        <f>IF(N155="zákl. přenesená",J155,0)</f>
        <v>0</v>
      </c>
      <c r="BH155" s="207">
        <f>IF(N155="sníž. přenesená",J155,0)</f>
        <v>0</v>
      </c>
      <c r="BI155" s="207">
        <f>IF(N155="nulová",J155,0)</f>
        <v>0</v>
      </c>
      <c r="BJ155" s="13" t="s">
        <v>85</v>
      </c>
      <c r="BK155" s="207">
        <f>ROUND(I155*H155,2)</f>
        <v>0</v>
      </c>
      <c r="BL155" s="13" t="s">
        <v>191</v>
      </c>
      <c r="BM155" s="206" t="s">
        <v>1049</v>
      </c>
    </row>
    <row r="156" s="10" customFormat="1">
      <c r="A156" s="10"/>
      <c r="B156" s="208"/>
      <c r="C156" s="209"/>
      <c r="D156" s="210" t="s">
        <v>194</v>
      </c>
      <c r="E156" s="211" t="s">
        <v>1</v>
      </c>
      <c r="F156" s="212" t="s">
        <v>1050</v>
      </c>
      <c r="G156" s="209"/>
      <c r="H156" s="213">
        <v>3.3599999999999999</v>
      </c>
      <c r="I156" s="214"/>
      <c r="J156" s="209"/>
      <c r="K156" s="209"/>
      <c r="L156" s="215"/>
      <c r="M156" s="216"/>
      <c r="N156" s="217"/>
      <c r="O156" s="217"/>
      <c r="P156" s="217"/>
      <c r="Q156" s="217"/>
      <c r="R156" s="217"/>
      <c r="S156" s="217"/>
      <c r="T156" s="218"/>
      <c r="U156" s="10"/>
      <c r="V156" s="10"/>
      <c r="W156" s="10"/>
      <c r="X156" s="10"/>
      <c r="Y156" s="10"/>
      <c r="Z156" s="10"/>
      <c r="AA156" s="10"/>
      <c r="AB156" s="10"/>
      <c r="AC156" s="10"/>
      <c r="AD156" s="10"/>
      <c r="AE156" s="10"/>
      <c r="AT156" s="219" t="s">
        <v>194</v>
      </c>
      <c r="AU156" s="219" t="s">
        <v>78</v>
      </c>
      <c r="AV156" s="10" t="s">
        <v>87</v>
      </c>
      <c r="AW156" s="10" t="s">
        <v>34</v>
      </c>
      <c r="AX156" s="10" t="s">
        <v>85</v>
      </c>
      <c r="AY156" s="219" t="s">
        <v>192</v>
      </c>
    </row>
    <row r="157" s="2" customFormat="1" ht="90" customHeight="1">
      <c r="A157" s="34"/>
      <c r="B157" s="35"/>
      <c r="C157" s="195" t="s">
        <v>274</v>
      </c>
      <c r="D157" s="195" t="s">
        <v>186</v>
      </c>
      <c r="E157" s="196" t="s">
        <v>446</v>
      </c>
      <c r="F157" s="197" t="s">
        <v>447</v>
      </c>
      <c r="G157" s="198" t="s">
        <v>189</v>
      </c>
      <c r="H157" s="199">
        <v>48</v>
      </c>
      <c r="I157" s="200"/>
      <c r="J157" s="201">
        <f>ROUND(I157*H157,2)</f>
        <v>0</v>
      </c>
      <c r="K157" s="197" t="s">
        <v>190</v>
      </c>
      <c r="L157" s="40"/>
      <c r="M157" s="202" t="s">
        <v>1</v>
      </c>
      <c r="N157" s="203" t="s">
        <v>43</v>
      </c>
      <c r="O157" s="87"/>
      <c r="P157" s="204">
        <f>O157*H157</f>
        <v>0</v>
      </c>
      <c r="Q157" s="204">
        <v>0</v>
      </c>
      <c r="R157" s="204">
        <f>Q157*H157</f>
        <v>0</v>
      </c>
      <c r="S157" s="204">
        <v>0</v>
      </c>
      <c r="T157" s="205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206" t="s">
        <v>191</v>
      </c>
      <c r="AT157" s="206" t="s">
        <v>186</v>
      </c>
      <c r="AU157" s="206" t="s">
        <v>78</v>
      </c>
      <c r="AY157" s="13" t="s">
        <v>192</v>
      </c>
      <c r="BE157" s="207">
        <f>IF(N157="základní",J157,0)</f>
        <v>0</v>
      </c>
      <c r="BF157" s="207">
        <f>IF(N157="snížená",J157,0)</f>
        <v>0</v>
      </c>
      <c r="BG157" s="207">
        <f>IF(N157="zákl. přenesená",J157,0)</f>
        <v>0</v>
      </c>
      <c r="BH157" s="207">
        <f>IF(N157="sníž. přenesená",J157,0)</f>
        <v>0</v>
      </c>
      <c r="BI157" s="207">
        <f>IF(N157="nulová",J157,0)</f>
        <v>0</v>
      </c>
      <c r="BJ157" s="13" t="s">
        <v>85</v>
      </c>
      <c r="BK157" s="207">
        <f>ROUND(I157*H157,2)</f>
        <v>0</v>
      </c>
      <c r="BL157" s="13" t="s">
        <v>191</v>
      </c>
      <c r="BM157" s="206" t="s">
        <v>1051</v>
      </c>
    </row>
    <row r="158" s="10" customFormat="1">
      <c r="A158" s="10"/>
      <c r="B158" s="208"/>
      <c r="C158" s="209"/>
      <c r="D158" s="210" t="s">
        <v>194</v>
      </c>
      <c r="E158" s="211" t="s">
        <v>1</v>
      </c>
      <c r="F158" s="212" t="s">
        <v>1052</v>
      </c>
      <c r="G158" s="209"/>
      <c r="H158" s="213">
        <v>48</v>
      </c>
      <c r="I158" s="214"/>
      <c r="J158" s="209"/>
      <c r="K158" s="209"/>
      <c r="L158" s="215"/>
      <c r="M158" s="216"/>
      <c r="N158" s="217"/>
      <c r="O158" s="217"/>
      <c r="P158" s="217"/>
      <c r="Q158" s="217"/>
      <c r="R158" s="217"/>
      <c r="S158" s="217"/>
      <c r="T158" s="218"/>
      <c r="U158" s="10"/>
      <c r="V158" s="10"/>
      <c r="W158" s="10"/>
      <c r="X158" s="10"/>
      <c r="Y158" s="10"/>
      <c r="Z158" s="10"/>
      <c r="AA158" s="10"/>
      <c r="AB158" s="10"/>
      <c r="AC158" s="10"/>
      <c r="AD158" s="10"/>
      <c r="AE158" s="10"/>
      <c r="AT158" s="219" t="s">
        <v>194</v>
      </c>
      <c r="AU158" s="219" t="s">
        <v>78</v>
      </c>
      <c r="AV158" s="10" t="s">
        <v>87</v>
      </c>
      <c r="AW158" s="10" t="s">
        <v>34</v>
      </c>
      <c r="AX158" s="10" t="s">
        <v>85</v>
      </c>
      <c r="AY158" s="219" t="s">
        <v>192</v>
      </c>
    </row>
    <row r="159" s="2" customFormat="1" ht="55.5" customHeight="1">
      <c r="A159" s="34"/>
      <c r="B159" s="35"/>
      <c r="C159" s="195" t="s">
        <v>279</v>
      </c>
      <c r="D159" s="195" t="s">
        <v>186</v>
      </c>
      <c r="E159" s="196" t="s">
        <v>1053</v>
      </c>
      <c r="F159" s="197" t="s">
        <v>1054</v>
      </c>
      <c r="G159" s="198" t="s">
        <v>189</v>
      </c>
      <c r="H159" s="199">
        <v>20</v>
      </c>
      <c r="I159" s="200"/>
      <c r="J159" s="201">
        <f>ROUND(I159*H159,2)</f>
        <v>0</v>
      </c>
      <c r="K159" s="197" t="s">
        <v>190</v>
      </c>
      <c r="L159" s="40"/>
      <c r="M159" s="202" t="s">
        <v>1</v>
      </c>
      <c r="N159" s="203" t="s">
        <v>43</v>
      </c>
      <c r="O159" s="87"/>
      <c r="P159" s="204">
        <f>O159*H159</f>
        <v>0</v>
      </c>
      <c r="Q159" s="204">
        <v>0</v>
      </c>
      <c r="R159" s="204">
        <f>Q159*H159</f>
        <v>0</v>
      </c>
      <c r="S159" s="204">
        <v>0</v>
      </c>
      <c r="T159" s="205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206" t="s">
        <v>191</v>
      </c>
      <c r="AT159" s="206" t="s">
        <v>186</v>
      </c>
      <c r="AU159" s="206" t="s">
        <v>78</v>
      </c>
      <c r="AY159" s="13" t="s">
        <v>192</v>
      </c>
      <c r="BE159" s="207">
        <f>IF(N159="základní",J159,0)</f>
        <v>0</v>
      </c>
      <c r="BF159" s="207">
        <f>IF(N159="snížená",J159,0)</f>
        <v>0</v>
      </c>
      <c r="BG159" s="207">
        <f>IF(N159="zákl. přenesená",J159,0)</f>
        <v>0</v>
      </c>
      <c r="BH159" s="207">
        <f>IF(N159="sníž. přenesená",J159,0)</f>
        <v>0</v>
      </c>
      <c r="BI159" s="207">
        <f>IF(N159="nulová",J159,0)</f>
        <v>0</v>
      </c>
      <c r="BJ159" s="13" t="s">
        <v>85</v>
      </c>
      <c r="BK159" s="207">
        <f>ROUND(I159*H159,2)</f>
        <v>0</v>
      </c>
      <c r="BL159" s="13" t="s">
        <v>191</v>
      </c>
      <c r="BM159" s="206" t="s">
        <v>1055</v>
      </c>
    </row>
    <row r="160" s="10" customFormat="1">
      <c r="A160" s="10"/>
      <c r="B160" s="208"/>
      <c r="C160" s="209"/>
      <c r="D160" s="210" t="s">
        <v>194</v>
      </c>
      <c r="E160" s="211" t="s">
        <v>1</v>
      </c>
      <c r="F160" s="212" t="s">
        <v>1056</v>
      </c>
      <c r="G160" s="209"/>
      <c r="H160" s="213">
        <v>9</v>
      </c>
      <c r="I160" s="214"/>
      <c r="J160" s="209"/>
      <c r="K160" s="209"/>
      <c r="L160" s="215"/>
      <c r="M160" s="216"/>
      <c r="N160" s="217"/>
      <c r="O160" s="217"/>
      <c r="P160" s="217"/>
      <c r="Q160" s="217"/>
      <c r="R160" s="217"/>
      <c r="S160" s="217"/>
      <c r="T160" s="218"/>
      <c r="U160" s="10"/>
      <c r="V160" s="10"/>
      <c r="W160" s="10"/>
      <c r="X160" s="10"/>
      <c r="Y160" s="10"/>
      <c r="Z160" s="10"/>
      <c r="AA160" s="10"/>
      <c r="AB160" s="10"/>
      <c r="AC160" s="10"/>
      <c r="AD160" s="10"/>
      <c r="AE160" s="10"/>
      <c r="AT160" s="219" t="s">
        <v>194</v>
      </c>
      <c r="AU160" s="219" t="s">
        <v>78</v>
      </c>
      <c r="AV160" s="10" t="s">
        <v>87</v>
      </c>
      <c r="AW160" s="10" t="s">
        <v>34</v>
      </c>
      <c r="AX160" s="10" t="s">
        <v>78</v>
      </c>
      <c r="AY160" s="219" t="s">
        <v>192</v>
      </c>
    </row>
    <row r="161" s="10" customFormat="1">
      <c r="A161" s="10"/>
      <c r="B161" s="208"/>
      <c r="C161" s="209"/>
      <c r="D161" s="210" t="s">
        <v>194</v>
      </c>
      <c r="E161" s="211" t="s">
        <v>1</v>
      </c>
      <c r="F161" s="212" t="s">
        <v>1057</v>
      </c>
      <c r="G161" s="209"/>
      <c r="H161" s="213">
        <v>11</v>
      </c>
      <c r="I161" s="214"/>
      <c r="J161" s="209"/>
      <c r="K161" s="209"/>
      <c r="L161" s="215"/>
      <c r="M161" s="216"/>
      <c r="N161" s="217"/>
      <c r="O161" s="217"/>
      <c r="P161" s="217"/>
      <c r="Q161" s="217"/>
      <c r="R161" s="217"/>
      <c r="S161" s="217"/>
      <c r="T161" s="218"/>
      <c r="U161" s="10"/>
      <c r="V161" s="10"/>
      <c r="W161" s="10"/>
      <c r="X161" s="10"/>
      <c r="Y161" s="10"/>
      <c r="Z161" s="10"/>
      <c r="AA161" s="10"/>
      <c r="AB161" s="10"/>
      <c r="AC161" s="10"/>
      <c r="AD161" s="10"/>
      <c r="AE161" s="10"/>
      <c r="AT161" s="219" t="s">
        <v>194</v>
      </c>
      <c r="AU161" s="219" t="s">
        <v>78</v>
      </c>
      <c r="AV161" s="10" t="s">
        <v>87</v>
      </c>
      <c r="AW161" s="10" t="s">
        <v>34</v>
      </c>
      <c r="AX161" s="10" t="s">
        <v>78</v>
      </c>
      <c r="AY161" s="219" t="s">
        <v>192</v>
      </c>
    </row>
    <row r="162" s="11" customFormat="1">
      <c r="A162" s="11"/>
      <c r="B162" s="242"/>
      <c r="C162" s="243"/>
      <c r="D162" s="210" t="s">
        <v>194</v>
      </c>
      <c r="E162" s="244" t="s">
        <v>1</v>
      </c>
      <c r="F162" s="245" t="s">
        <v>431</v>
      </c>
      <c r="G162" s="243"/>
      <c r="H162" s="246">
        <v>20</v>
      </c>
      <c r="I162" s="247"/>
      <c r="J162" s="243"/>
      <c r="K162" s="243"/>
      <c r="L162" s="248"/>
      <c r="M162" s="249"/>
      <c r="N162" s="250"/>
      <c r="O162" s="250"/>
      <c r="P162" s="250"/>
      <c r="Q162" s="250"/>
      <c r="R162" s="250"/>
      <c r="S162" s="250"/>
      <c r="T162" s="251"/>
      <c r="U162" s="11"/>
      <c r="V162" s="11"/>
      <c r="W162" s="11"/>
      <c r="X162" s="11"/>
      <c r="Y162" s="11"/>
      <c r="Z162" s="11"/>
      <c r="AA162" s="11"/>
      <c r="AB162" s="11"/>
      <c r="AC162" s="11"/>
      <c r="AD162" s="11"/>
      <c r="AE162" s="11"/>
      <c r="AT162" s="252" t="s">
        <v>194</v>
      </c>
      <c r="AU162" s="252" t="s">
        <v>78</v>
      </c>
      <c r="AV162" s="11" t="s">
        <v>191</v>
      </c>
      <c r="AW162" s="11" t="s">
        <v>34</v>
      </c>
      <c r="AX162" s="11" t="s">
        <v>85</v>
      </c>
      <c r="AY162" s="252" t="s">
        <v>192</v>
      </c>
    </row>
    <row r="163" s="2" customFormat="1" ht="55.5" customHeight="1">
      <c r="A163" s="34"/>
      <c r="B163" s="35"/>
      <c r="C163" s="195" t="s">
        <v>7</v>
      </c>
      <c r="D163" s="195" t="s">
        <v>186</v>
      </c>
      <c r="E163" s="196" t="s">
        <v>451</v>
      </c>
      <c r="F163" s="197" t="s">
        <v>452</v>
      </c>
      <c r="G163" s="198" t="s">
        <v>198</v>
      </c>
      <c r="H163" s="199">
        <v>154</v>
      </c>
      <c r="I163" s="200"/>
      <c r="J163" s="201">
        <f>ROUND(I163*H163,2)</f>
        <v>0</v>
      </c>
      <c r="K163" s="197" t="s">
        <v>190</v>
      </c>
      <c r="L163" s="40"/>
      <c r="M163" s="202" t="s">
        <v>1</v>
      </c>
      <c r="N163" s="203" t="s">
        <v>43</v>
      </c>
      <c r="O163" s="87"/>
      <c r="P163" s="204">
        <f>O163*H163</f>
        <v>0</v>
      </c>
      <c r="Q163" s="204">
        <v>0</v>
      </c>
      <c r="R163" s="204">
        <f>Q163*H163</f>
        <v>0</v>
      </c>
      <c r="S163" s="204">
        <v>0</v>
      </c>
      <c r="T163" s="205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206" t="s">
        <v>191</v>
      </c>
      <c r="AT163" s="206" t="s">
        <v>186</v>
      </c>
      <c r="AU163" s="206" t="s">
        <v>78</v>
      </c>
      <c r="AY163" s="13" t="s">
        <v>192</v>
      </c>
      <c r="BE163" s="207">
        <f>IF(N163="základní",J163,0)</f>
        <v>0</v>
      </c>
      <c r="BF163" s="207">
        <f>IF(N163="snížená",J163,0)</f>
        <v>0</v>
      </c>
      <c r="BG163" s="207">
        <f>IF(N163="zákl. přenesená",J163,0)</f>
        <v>0</v>
      </c>
      <c r="BH163" s="207">
        <f>IF(N163="sníž. přenesená",J163,0)</f>
        <v>0</v>
      </c>
      <c r="BI163" s="207">
        <f>IF(N163="nulová",J163,0)</f>
        <v>0</v>
      </c>
      <c r="BJ163" s="13" t="s">
        <v>85</v>
      </c>
      <c r="BK163" s="207">
        <f>ROUND(I163*H163,2)</f>
        <v>0</v>
      </c>
      <c r="BL163" s="13" t="s">
        <v>191</v>
      </c>
      <c r="BM163" s="206" t="s">
        <v>1058</v>
      </c>
    </row>
    <row r="164" s="10" customFormat="1">
      <c r="A164" s="10"/>
      <c r="B164" s="208"/>
      <c r="C164" s="209"/>
      <c r="D164" s="210" t="s">
        <v>194</v>
      </c>
      <c r="E164" s="211" t="s">
        <v>1</v>
      </c>
      <c r="F164" s="212" t="s">
        <v>1059</v>
      </c>
      <c r="G164" s="209"/>
      <c r="H164" s="213">
        <v>154</v>
      </c>
      <c r="I164" s="214"/>
      <c r="J164" s="209"/>
      <c r="K164" s="209"/>
      <c r="L164" s="215"/>
      <c r="M164" s="216"/>
      <c r="N164" s="217"/>
      <c r="O164" s="217"/>
      <c r="P164" s="217"/>
      <c r="Q164" s="217"/>
      <c r="R164" s="217"/>
      <c r="S164" s="217"/>
      <c r="T164" s="218"/>
      <c r="U164" s="10"/>
      <c r="V164" s="10"/>
      <c r="W164" s="10"/>
      <c r="X164" s="10"/>
      <c r="Y164" s="10"/>
      <c r="Z164" s="10"/>
      <c r="AA164" s="10"/>
      <c r="AB164" s="10"/>
      <c r="AC164" s="10"/>
      <c r="AD164" s="10"/>
      <c r="AE164" s="10"/>
      <c r="AT164" s="219" t="s">
        <v>194</v>
      </c>
      <c r="AU164" s="219" t="s">
        <v>78</v>
      </c>
      <c r="AV164" s="10" t="s">
        <v>87</v>
      </c>
      <c r="AW164" s="10" t="s">
        <v>34</v>
      </c>
      <c r="AX164" s="10" t="s">
        <v>85</v>
      </c>
      <c r="AY164" s="219" t="s">
        <v>192</v>
      </c>
    </row>
    <row r="165" s="2" customFormat="1" ht="90" customHeight="1">
      <c r="A165" s="34"/>
      <c r="B165" s="35"/>
      <c r="C165" s="195" t="s">
        <v>290</v>
      </c>
      <c r="D165" s="195" t="s">
        <v>186</v>
      </c>
      <c r="E165" s="196" t="s">
        <v>296</v>
      </c>
      <c r="F165" s="197" t="s">
        <v>297</v>
      </c>
      <c r="G165" s="198" t="s">
        <v>287</v>
      </c>
      <c r="H165" s="199">
        <v>38.683</v>
      </c>
      <c r="I165" s="200"/>
      <c r="J165" s="201">
        <f>ROUND(I165*H165,2)</f>
        <v>0</v>
      </c>
      <c r="K165" s="197" t="s">
        <v>190</v>
      </c>
      <c r="L165" s="40"/>
      <c r="M165" s="202" t="s">
        <v>1</v>
      </c>
      <c r="N165" s="203" t="s">
        <v>43</v>
      </c>
      <c r="O165" s="87"/>
      <c r="P165" s="204">
        <f>O165*H165</f>
        <v>0</v>
      </c>
      <c r="Q165" s="204">
        <v>0</v>
      </c>
      <c r="R165" s="204">
        <f>Q165*H165</f>
        <v>0</v>
      </c>
      <c r="S165" s="204">
        <v>0</v>
      </c>
      <c r="T165" s="205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206" t="s">
        <v>288</v>
      </c>
      <c r="AT165" s="206" t="s">
        <v>186</v>
      </c>
      <c r="AU165" s="206" t="s">
        <v>78</v>
      </c>
      <c r="AY165" s="13" t="s">
        <v>192</v>
      </c>
      <c r="BE165" s="207">
        <f>IF(N165="základní",J165,0)</f>
        <v>0</v>
      </c>
      <c r="BF165" s="207">
        <f>IF(N165="snížená",J165,0)</f>
        <v>0</v>
      </c>
      <c r="BG165" s="207">
        <f>IF(N165="zákl. přenesená",J165,0)</f>
        <v>0</v>
      </c>
      <c r="BH165" s="207">
        <f>IF(N165="sníž. přenesená",J165,0)</f>
        <v>0</v>
      </c>
      <c r="BI165" s="207">
        <f>IF(N165="nulová",J165,0)</f>
        <v>0</v>
      </c>
      <c r="BJ165" s="13" t="s">
        <v>85</v>
      </c>
      <c r="BK165" s="207">
        <f>ROUND(I165*H165,2)</f>
        <v>0</v>
      </c>
      <c r="BL165" s="13" t="s">
        <v>288</v>
      </c>
      <c r="BM165" s="206" t="s">
        <v>1060</v>
      </c>
    </row>
    <row r="166" s="10" customFormat="1">
      <c r="A166" s="10"/>
      <c r="B166" s="208"/>
      <c r="C166" s="209"/>
      <c r="D166" s="210" t="s">
        <v>194</v>
      </c>
      <c r="E166" s="211" t="s">
        <v>1</v>
      </c>
      <c r="F166" s="212" t="s">
        <v>1061</v>
      </c>
      <c r="G166" s="209"/>
      <c r="H166" s="213">
        <v>38.683</v>
      </c>
      <c r="I166" s="214"/>
      <c r="J166" s="209"/>
      <c r="K166" s="209"/>
      <c r="L166" s="215"/>
      <c r="M166" s="216"/>
      <c r="N166" s="217"/>
      <c r="O166" s="217"/>
      <c r="P166" s="217"/>
      <c r="Q166" s="217"/>
      <c r="R166" s="217"/>
      <c r="S166" s="217"/>
      <c r="T166" s="218"/>
      <c r="U166" s="10"/>
      <c r="V166" s="10"/>
      <c r="W166" s="10"/>
      <c r="X166" s="10"/>
      <c r="Y166" s="10"/>
      <c r="Z166" s="10"/>
      <c r="AA166" s="10"/>
      <c r="AB166" s="10"/>
      <c r="AC166" s="10"/>
      <c r="AD166" s="10"/>
      <c r="AE166" s="10"/>
      <c r="AT166" s="219" t="s">
        <v>194</v>
      </c>
      <c r="AU166" s="219" t="s">
        <v>78</v>
      </c>
      <c r="AV166" s="10" t="s">
        <v>87</v>
      </c>
      <c r="AW166" s="10" t="s">
        <v>34</v>
      </c>
      <c r="AX166" s="10" t="s">
        <v>85</v>
      </c>
      <c r="AY166" s="219" t="s">
        <v>192</v>
      </c>
    </row>
    <row r="167" s="2" customFormat="1" ht="44.25" customHeight="1">
      <c r="A167" s="34"/>
      <c r="B167" s="35"/>
      <c r="C167" s="224" t="s">
        <v>295</v>
      </c>
      <c r="D167" s="224" t="s">
        <v>301</v>
      </c>
      <c r="E167" s="225" t="s">
        <v>1062</v>
      </c>
      <c r="F167" s="226" t="s">
        <v>1063</v>
      </c>
      <c r="G167" s="227" t="s">
        <v>189</v>
      </c>
      <c r="H167" s="228">
        <v>8</v>
      </c>
      <c r="I167" s="229"/>
      <c r="J167" s="230">
        <f>ROUND(I167*H167,2)</f>
        <v>0</v>
      </c>
      <c r="K167" s="226" t="s">
        <v>190</v>
      </c>
      <c r="L167" s="231"/>
      <c r="M167" s="232" t="s">
        <v>1</v>
      </c>
      <c r="N167" s="233" t="s">
        <v>43</v>
      </c>
      <c r="O167" s="87"/>
      <c r="P167" s="204">
        <f>O167*H167</f>
        <v>0</v>
      </c>
      <c r="Q167" s="204">
        <v>1.72</v>
      </c>
      <c r="R167" s="204">
        <f>Q167*H167</f>
        <v>13.76</v>
      </c>
      <c r="S167" s="204">
        <v>0</v>
      </c>
      <c r="T167" s="205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206" t="s">
        <v>288</v>
      </c>
      <c r="AT167" s="206" t="s">
        <v>301</v>
      </c>
      <c r="AU167" s="206" t="s">
        <v>78</v>
      </c>
      <c r="AY167" s="13" t="s">
        <v>192</v>
      </c>
      <c r="BE167" s="207">
        <f>IF(N167="základní",J167,0)</f>
        <v>0</v>
      </c>
      <c r="BF167" s="207">
        <f>IF(N167="snížená",J167,0)</f>
        <v>0</v>
      </c>
      <c r="BG167" s="207">
        <f>IF(N167="zákl. přenesená",J167,0)</f>
        <v>0</v>
      </c>
      <c r="BH167" s="207">
        <f>IF(N167="sníž. přenesená",J167,0)</f>
        <v>0</v>
      </c>
      <c r="BI167" s="207">
        <f>IF(N167="nulová",J167,0)</f>
        <v>0</v>
      </c>
      <c r="BJ167" s="13" t="s">
        <v>85</v>
      </c>
      <c r="BK167" s="207">
        <f>ROUND(I167*H167,2)</f>
        <v>0</v>
      </c>
      <c r="BL167" s="13" t="s">
        <v>288</v>
      </c>
      <c r="BM167" s="206" t="s">
        <v>1064</v>
      </c>
    </row>
    <row r="168" s="2" customFormat="1" ht="24.15" customHeight="1">
      <c r="A168" s="34"/>
      <c r="B168" s="35"/>
      <c r="C168" s="224" t="s">
        <v>300</v>
      </c>
      <c r="D168" s="224" t="s">
        <v>301</v>
      </c>
      <c r="E168" s="225" t="s">
        <v>302</v>
      </c>
      <c r="F168" s="226" t="s">
        <v>303</v>
      </c>
      <c r="G168" s="227" t="s">
        <v>218</v>
      </c>
      <c r="H168" s="228">
        <v>60</v>
      </c>
      <c r="I168" s="229"/>
      <c r="J168" s="230">
        <f>ROUND(I168*H168,2)</f>
        <v>0</v>
      </c>
      <c r="K168" s="226" t="s">
        <v>190</v>
      </c>
      <c r="L168" s="231"/>
      <c r="M168" s="232" t="s">
        <v>1</v>
      </c>
      <c r="N168" s="233" t="s">
        <v>43</v>
      </c>
      <c r="O168" s="87"/>
      <c r="P168" s="204">
        <f>O168*H168</f>
        <v>0</v>
      </c>
      <c r="Q168" s="204">
        <v>0.0010499999999999999</v>
      </c>
      <c r="R168" s="204">
        <f>Q168*H168</f>
        <v>0.063</v>
      </c>
      <c r="S168" s="204">
        <v>0</v>
      </c>
      <c r="T168" s="205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206" t="s">
        <v>288</v>
      </c>
      <c r="AT168" s="206" t="s">
        <v>301</v>
      </c>
      <c r="AU168" s="206" t="s">
        <v>78</v>
      </c>
      <c r="AY168" s="13" t="s">
        <v>192</v>
      </c>
      <c r="BE168" s="207">
        <f>IF(N168="základní",J168,0)</f>
        <v>0</v>
      </c>
      <c r="BF168" s="207">
        <f>IF(N168="snížená",J168,0)</f>
        <v>0</v>
      </c>
      <c r="BG168" s="207">
        <f>IF(N168="zákl. přenesená",J168,0)</f>
        <v>0</v>
      </c>
      <c r="BH168" s="207">
        <f>IF(N168="sníž. přenesená",J168,0)</f>
        <v>0</v>
      </c>
      <c r="BI168" s="207">
        <f>IF(N168="nulová",J168,0)</f>
        <v>0</v>
      </c>
      <c r="BJ168" s="13" t="s">
        <v>85</v>
      </c>
      <c r="BK168" s="207">
        <f>ROUND(I168*H168,2)</f>
        <v>0</v>
      </c>
      <c r="BL168" s="13" t="s">
        <v>288</v>
      </c>
      <c r="BM168" s="206" t="s">
        <v>1065</v>
      </c>
    </row>
    <row r="169" s="10" customFormat="1">
      <c r="A169" s="10"/>
      <c r="B169" s="208"/>
      <c r="C169" s="209"/>
      <c r="D169" s="210" t="s">
        <v>194</v>
      </c>
      <c r="E169" s="211" t="s">
        <v>1</v>
      </c>
      <c r="F169" s="212" t="s">
        <v>1066</v>
      </c>
      <c r="G169" s="209"/>
      <c r="H169" s="213">
        <v>60</v>
      </c>
      <c r="I169" s="214"/>
      <c r="J169" s="209"/>
      <c r="K169" s="209"/>
      <c r="L169" s="215"/>
      <c r="M169" s="216"/>
      <c r="N169" s="217"/>
      <c r="O169" s="217"/>
      <c r="P169" s="217"/>
      <c r="Q169" s="217"/>
      <c r="R169" s="217"/>
      <c r="S169" s="217"/>
      <c r="T169" s="218"/>
      <c r="U169" s="10"/>
      <c r="V169" s="10"/>
      <c r="W169" s="10"/>
      <c r="X169" s="10"/>
      <c r="Y169" s="10"/>
      <c r="Z169" s="10"/>
      <c r="AA169" s="10"/>
      <c r="AB169" s="10"/>
      <c r="AC169" s="10"/>
      <c r="AD169" s="10"/>
      <c r="AE169" s="10"/>
      <c r="AT169" s="219" t="s">
        <v>194</v>
      </c>
      <c r="AU169" s="219" t="s">
        <v>78</v>
      </c>
      <c r="AV169" s="10" t="s">
        <v>87</v>
      </c>
      <c r="AW169" s="10" t="s">
        <v>34</v>
      </c>
      <c r="AX169" s="10" t="s">
        <v>85</v>
      </c>
      <c r="AY169" s="219" t="s">
        <v>192</v>
      </c>
    </row>
    <row r="170" s="2" customFormat="1" ht="16.5" customHeight="1">
      <c r="A170" s="34"/>
      <c r="B170" s="35"/>
      <c r="C170" s="224" t="s">
        <v>306</v>
      </c>
      <c r="D170" s="224" t="s">
        <v>301</v>
      </c>
      <c r="E170" s="225" t="s">
        <v>312</v>
      </c>
      <c r="F170" s="226" t="s">
        <v>313</v>
      </c>
      <c r="G170" s="227" t="s">
        <v>287</v>
      </c>
      <c r="H170" s="228">
        <v>52.950000000000003</v>
      </c>
      <c r="I170" s="229"/>
      <c r="J170" s="230">
        <f>ROUND(I170*H170,2)</f>
        <v>0</v>
      </c>
      <c r="K170" s="226" t="s">
        <v>190</v>
      </c>
      <c r="L170" s="231"/>
      <c r="M170" s="232" t="s">
        <v>1</v>
      </c>
      <c r="N170" s="233" t="s">
        <v>43</v>
      </c>
      <c r="O170" s="87"/>
      <c r="P170" s="204">
        <f>O170*H170</f>
        <v>0</v>
      </c>
      <c r="Q170" s="204">
        <v>1</v>
      </c>
      <c r="R170" s="204">
        <f>Q170*H170</f>
        <v>52.950000000000003</v>
      </c>
      <c r="S170" s="204">
        <v>0</v>
      </c>
      <c r="T170" s="205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206" t="s">
        <v>288</v>
      </c>
      <c r="AT170" s="206" t="s">
        <v>301</v>
      </c>
      <c r="AU170" s="206" t="s">
        <v>78</v>
      </c>
      <c r="AY170" s="13" t="s">
        <v>192</v>
      </c>
      <c r="BE170" s="207">
        <f>IF(N170="základní",J170,0)</f>
        <v>0</v>
      </c>
      <c r="BF170" s="207">
        <f>IF(N170="snížená",J170,0)</f>
        <v>0</v>
      </c>
      <c r="BG170" s="207">
        <f>IF(N170="zákl. přenesená",J170,0)</f>
        <v>0</v>
      </c>
      <c r="BH170" s="207">
        <f>IF(N170="sníž. přenesená",J170,0)</f>
        <v>0</v>
      </c>
      <c r="BI170" s="207">
        <f>IF(N170="nulová",J170,0)</f>
        <v>0</v>
      </c>
      <c r="BJ170" s="13" t="s">
        <v>85</v>
      </c>
      <c r="BK170" s="207">
        <f>ROUND(I170*H170,2)</f>
        <v>0</v>
      </c>
      <c r="BL170" s="13" t="s">
        <v>288</v>
      </c>
      <c r="BM170" s="206" t="s">
        <v>1067</v>
      </c>
    </row>
    <row r="171" s="10" customFormat="1">
      <c r="A171" s="10"/>
      <c r="B171" s="208"/>
      <c r="C171" s="209"/>
      <c r="D171" s="210" t="s">
        <v>194</v>
      </c>
      <c r="E171" s="211" t="s">
        <v>1</v>
      </c>
      <c r="F171" s="212" t="s">
        <v>1068</v>
      </c>
      <c r="G171" s="209"/>
      <c r="H171" s="213">
        <v>52.950000000000003</v>
      </c>
      <c r="I171" s="214"/>
      <c r="J171" s="209"/>
      <c r="K171" s="209"/>
      <c r="L171" s="215"/>
      <c r="M171" s="216"/>
      <c r="N171" s="217"/>
      <c r="O171" s="217"/>
      <c r="P171" s="217"/>
      <c r="Q171" s="217"/>
      <c r="R171" s="217"/>
      <c r="S171" s="217"/>
      <c r="T171" s="218"/>
      <c r="U171" s="10"/>
      <c r="V171" s="10"/>
      <c r="W171" s="10"/>
      <c r="X171" s="10"/>
      <c r="Y171" s="10"/>
      <c r="Z171" s="10"/>
      <c r="AA171" s="10"/>
      <c r="AB171" s="10"/>
      <c r="AC171" s="10"/>
      <c r="AD171" s="10"/>
      <c r="AE171" s="10"/>
      <c r="AT171" s="219" t="s">
        <v>194</v>
      </c>
      <c r="AU171" s="219" t="s">
        <v>78</v>
      </c>
      <c r="AV171" s="10" t="s">
        <v>87</v>
      </c>
      <c r="AW171" s="10" t="s">
        <v>34</v>
      </c>
      <c r="AX171" s="10" t="s">
        <v>85</v>
      </c>
      <c r="AY171" s="219" t="s">
        <v>192</v>
      </c>
    </row>
    <row r="172" s="2" customFormat="1" ht="16.5" customHeight="1">
      <c r="A172" s="34"/>
      <c r="B172" s="35"/>
      <c r="C172" s="224" t="s">
        <v>311</v>
      </c>
      <c r="D172" s="224" t="s">
        <v>301</v>
      </c>
      <c r="E172" s="225" t="s">
        <v>466</v>
      </c>
      <c r="F172" s="226" t="s">
        <v>467</v>
      </c>
      <c r="G172" s="227" t="s">
        <v>287</v>
      </c>
      <c r="H172" s="228">
        <v>8.6400000000000006</v>
      </c>
      <c r="I172" s="229"/>
      <c r="J172" s="230">
        <f>ROUND(I172*H172,2)</f>
        <v>0</v>
      </c>
      <c r="K172" s="226" t="s">
        <v>190</v>
      </c>
      <c r="L172" s="231"/>
      <c r="M172" s="232" t="s">
        <v>1</v>
      </c>
      <c r="N172" s="233" t="s">
        <v>43</v>
      </c>
      <c r="O172" s="87"/>
      <c r="P172" s="204">
        <f>O172*H172</f>
        <v>0</v>
      </c>
      <c r="Q172" s="204">
        <v>1</v>
      </c>
      <c r="R172" s="204">
        <f>Q172*H172</f>
        <v>8.6400000000000006</v>
      </c>
      <c r="S172" s="204">
        <v>0</v>
      </c>
      <c r="T172" s="205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206" t="s">
        <v>288</v>
      </c>
      <c r="AT172" s="206" t="s">
        <v>301</v>
      </c>
      <c r="AU172" s="206" t="s">
        <v>78</v>
      </c>
      <c r="AY172" s="13" t="s">
        <v>192</v>
      </c>
      <c r="BE172" s="207">
        <f>IF(N172="základní",J172,0)</f>
        <v>0</v>
      </c>
      <c r="BF172" s="207">
        <f>IF(N172="snížená",J172,0)</f>
        <v>0</v>
      </c>
      <c r="BG172" s="207">
        <f>IF(N172="zákl. přenesená",J172,0)</f>
        <v>0</v>
      </c>
      <c r="BH172" s="207">
        <f>IF(N172="sníž. přenesená",J172,0)</f>
        <v>0</v>
      </c>
      <c r="BI172" s="207">
        <f>IF(N172="nulová",J172,0)</f>
        <v>0</v>
      </c>
      <c r="BJ172" s="13" t="s">
        <v>85</v>
      </c>
      <c r="BK172" s="207">
        <f>ROUND(I172*H172,2)</f>
        <v>0</v>
      </c>
      <c r="BL172" s="13" t="s">
        <v>288</v>
      </c>
      <c r="BM172" s="206" t="s">
        <v>1069</v>
      </c>
    </row>
    <row r="173" s="10" customFormat="1">
      <c r="A173" s="10"/>
      <c r="B173" s="208"/>
      <c r="C173" s="209"/>
      <c r="D173" s="210" t="s">
        <v>194</v>
      </c>
      <c r="E173" s="211" t="s">
        <v>1</v>
      </c>
      <c r="F173" s="212" t="s">
        <v>1070</v>
      </c>
      <c r="G173" s="209"/>
      <c r="H173" s="213">
        <v>8.6400000000000006</v>
      </c>
      <c r="I173" s="214"/>
      <c r="J173" s="209"/>
      <c r="K173" s="209"/>
      <c r="L173" s="215"/>
      <c r="M173" s="216"/>
      <c r="N173" s="217"/>
      <c r="O173" s="217"/>
      <c r="P173" s="217"/>
      <c r="Q173" s="217"/>
      <c r="R173" s="217"/>
      <c r="S173" s="217"/>
      <c r="T173" s="218"/>
      <c r="U173" s="10"/>
      <c r="V173" s="10"/>
      <c r="W173" s="10"/>
      <c r="X173" s="10"/>
      <c r="Y173" s="10"/>
      <c r="Z173" s="10"/>
      <c r="AA173" s="10"/>
      <c r="AB173" s="10"/>
      <c r="AC173" s="10"/>
      <c r="AD173" s="10"/>
      <c r="AE173" s="10"/>
      <c r="AT173" s="219" t="s">
        <v>194</v>
      </c>
      <c r="AU173" s="219" t="s">
        <v>78</v>
      </c>
      <c r="AV173" s="10" t="s">
        <v>87</v>
      </c>
      <c r="AW173" s="10" t="s">
        <v>34</v>
      </c>
      <c r="AX173" s="10" t="s">
        <v>85</v>
      </c>
      <c r="AY173" s="219" t="s">
        <v>192</v>
      </c>
    </row>
    <row r="174" s="2" customFormat="1" ht="21.75" customHeight="1">
      <c r="A174" s="34"/>
      <c r="B174" s="35"/>
      <c r="C174" s="224" t="s">
        <v>316</v>
      </c>
      <c r="D174" s="224" t="s">
        <v>301</v>
      </c>
      <c r="E174" s="225" t="s">
        <v>355</v>
      </c>
      <c r="F174" s="226" t="s">
        <v>356</v>
      </c>
      <c r="G174" s="227" t="s">
        <v>204</v>
      </c>
      <c r="H174" s="228">
        <v>7.04</v>
      </c>
      <c r="I174" s="229"/>
      <c r="J174" s="230">
        <f>ROUND(I174*H174,2)</f>
        <v>0</v>
      </c>
      <c r="K174" s="226" t="s">
        <v>190</v>
      </c>
      <c r="L174" s="231"/>
      <c r="M174" s="232" t="s">
        <v>1</v>
      </c>
      <c r="N174" s="233" t="s">
        <v>43</v>
      </c>
      <c r="O174" s="87"/>
      <c r="P174" s="204">
        <f>O174*H174</f>
        <v>0</v>
      </c>
      <c r="Q174" s="204">
        <v>2.4289999999999998</v>
      </c>
      <c r="R174" s="204">
        <f>Q174*H174</f>
        <v>17.100159999999999</v>
      </c>
      <c r="S174" s="204">
        <v>0</v>
      </c>
      <c r="T174" s="205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206" t="s">
        <v>288</v>
      </c>
      <c r="AT174" s="206" t="s">
        <v>301</v>
      </c>
      <c r="AU174" s="206" t="s">
        <v>78</v>
      </c>
      <c r="AY174" s="13" t="s">
        <v>192</v>
      </c>
      <c r="BE174" s="207">
        <f>IF(N174="základní",J174,0)</f>
        <v>0</v>
      </c>
      <c r="BF174" s="207">
        <f>IF(N174="snížená",J174,0)</f>
        <v>0</v>
      </c>
      <c r="BG174" s="207">
        <f>IF(N174="zákl. přenesená",J174,0)</f>
        <v>0</v>
      </c>
      <c r="BH174" s="207">
        <f>IF(N174="sníž. přenesená",J174,0)</f>
        <v>0</v>
      </c>
      <c r="BI174" s="207">
        <f>IF(N174="nulová",J174,0)</f>
        <v>0</v>
      </c>
      <c r="BJ174" s="13" t="s">
        <v>85</v>
      </c>
      <c r="BK174" s="207">
        <f>ROUND(I174*H174,2)</f>
        <v>0</v>
      </c>
      <c r="BL174" s="13" t="s">
        <v>288</v>
      </c>
      <c r="BM174" s="206" t="s">
        <v>1071</v>
      </c>
    </row>
    <row r="175" s="10" customFormat="1">
      <c r="A175" s="10"/>
      <c r="B175" s="208"/>
      <c r="C175" s="209"/>
      <c r="D175" s="210" t="s">
        <v>194</v>
      </c>
      <c r="E175" s="211" t="s">
        <v>1</v>
      </c>
      <c r="F175" s="212" t="s">
        <v>1072</v>
      </c>
      <c r="G175" s="209"/>
      <c r="H175" s="213">
        <v>0.32000000000000001</v>
      </c>
      <c r="I175" s="214"/>
      <c r="J175" s="209"/>
      <c r="K175" s="209"/>
      <c r="L175" s="215"/>
      <c r="M175" s="216"/>
      <c r="N175" s="217"/>
      <c r="O175" s="217"/>
      <c r="P175" s="217"/>
      <c r="Q175" s="217"/>
      <c r="R175" s="217"/>
      <c r="S175" s="217"/>
      <c r="T175" s="218"/>
      <c r="U175" s="10"/>
      <c r="V175" s="10"/>
      <c r="W175" s="10"/>
      <c r="X175" s="10"/>
      <c r="Y175" s="10"/>
      <c r="Z175" s="10"/>
      <c r="AA175" s="10"/>
      <c r="AB175" s="10"/>
      <c r="AC175" s="10"/>
      <c r="AD175" s="10"/>
      <c r="AE175" s="10"/>
      <c r="AT175" s="219" t="s">
        <v>194</v>
      </c>
      <c r="AU175" s="219" t="s">
        <v>78</v>
      </c>
      <c r="AV175" s="10" t="s">
        <v>87</v>
      </c>
      <c r="AW175" s="10" t="s">
        <v>34</v>
      </c>
      <c r="AX175" s="10" t="s">
        <v>78</v>
      </c>
      <c r="AY175" s="219" t="s">
        <v>192</v>
      </c>
    </row>
    <row r="176" s="10" customFormat="1">
      <c r="A176" s="10"/>
      <c r="B176" s="208"/>
      <c r="C176" s="209"/>
      <c r="D176" s="210" t="s">
        <v>194</v>
      </c>
      <c r="E176" s="211" t="s">
        <v>1</v>
      </c>
      <c r="F176" s="212" t="s">
        <v>1073</v>
      </c>
      <c r="G176" s="209"/>
      <c r="H176" s="213">
        <v>6.7199999999999998</v>
      </c>
      <c r="I176" s="214"/>
      <c r="J176" s="209"/>
      <c r="K176" s="209"/>
      <c r="L176" s="215"/>
      <c r="M176" s="216"/>
      <c r="N176" s="217"/>
      <c r="O176" s="217"/>
      <c r="P176" s="217"/>
      <c r="Q176" s="217"/>
      <c r="R176" s="217"/>
      <c r="S176" s="217"/>
      <c r="T176" s="218"/>
      <c r="U176" s="10"/>
      <c r="V176" s="10"/>
      <c r="W176" s="10"/>
      <c r="X176" s="10"/>
      <c r="Y176" s="10"/>
      <c r="Z176" s="10"/>
      <c r="AA176" s="10"/>
      <c r="AB176" s="10"/>
      <c r="AC176" s="10"/>
      <c r="AD176" s="10"/>
      <c r="AE176" s="10"/>
      <c r="AT176" s="219" t="s">
        <v>194</v>
      </c>
      <c r="AU176" s="219" t="s">
        <v>78</v>
      </c>
      <c r="AV176" s="10" t="s">
        <v>87</v>
      </c>
      <c r="AW176" s="10" t="s">
        <v>34</v>
      </c>
      <c r="AX176" s="10" t="s">
        <v>78</v>
      </c>
      <c r="AY176" s="219" t="s">
        <v>192</v>
      </c>
    </row>
    <row r="177" s="11" customFormat="1">
      <c r="A177" s="11"/>
      <c r="B177" s="242"/>
      <c r="C177" s="243"/>
      <c r="D177" s="210" t="s">
        <v>194</v>
      </c>
      <c r="E177" s="244" t="s">
        <v>1</v>
      </c>
      <c r="F177" s="245" t="s">
        <v>431</v>
      </c>
      <c r="G177" s="243"/>
      <c r="H177" s="246">
        <v>7.04</v>
      </c>
      <c r="I177" s="247"/>
      <c r="J177" s="243"/>
      <c r="K177" s="243"/>
      <c r="L177" s="248"/>
      <c r="M177" s="249"/>
      <c r="N177" s="250"/>
      <c r="O177" s="250"/>
      <c r="P177" s="250"/>
      <c r="Q177" s="250"/>
      <c r="R177" s="250"/>
      <c r="S177" s="250"/>
      <c r="T177" s="251"/>
      <c r="U177" s="11"/>
      <c r="V177" s="11"/>
      <c r="W177" s="11"/>
      <c r="X177" s="11"/>
      <c r="Y177" s="11"/>
      <c r="Z177" s="11"/>
      <c r="AA177" s="11"/>
      <c r="AB177" s="11"/>
      <c r="AC177" s="11"/>
      <c r="AD177" s="11"/>
      <c r="AE177" s="11"/>
      <c r="AT177" s="252" t="s">
        <v>194</v>
      </c>
      <c r="AU177" s="252" t="s">
        <v>78</v>
      </c>
      <c r="AV177" s="11" t="s">
        <v>191</v>
      </c>
      <c r="AW177" s="11" t="s">
        <v>34</v>
      </c>
      <c r="AX177" s="11" t="s">
        <v>85</v>
      </c>
      <c r="AY177" s="252" t="s">
        <v>192</v>
      </c>
    </row>
    <row r="178" s="2" customFormat="1" ht="24.15" customHeight="1">
      <c r="A178" s="34"/>
      <c r="B178" s="35"/>
      <c r="C178" s="224" t="s">
        <v>321</v>
      </c>
      <c r="D178" s="224" t="s">
        <v>301</v>
      </c>
      <c r="E178" s="225" t="s">
        <v>317</v>
      </c>
      <c r="F178" s="226" t="s">
        <v>318</v>
      </c>
      <c r="G178" s="227" t="s">
        <v>287</v>
      </c>
      <c r="H178" s="228">
        <v>11.125999999999999</v>
      </c>
      <c r="I178" s="229"/>
      <c r="J178" s="230">
        <f>ROUND(I178*H178,2)</f>
        <v>0</v>
      </c>
      <c r="K178" s="226" t="s">
        <v>190</v>
      </c>
      <c r="L178" s="231"/>
      <c r="M178" s="232" t="s">
        <v>1</v>
      </c>
      <c r="N178" s="233" t="s">
        <v>43</v>
      </c>
      <c r="O178" s="87"/>
      <c r="P178" s="204">
        <f>O178*H178</f>
        <v>0</v>
      </c>
      <c r="Q178" s="204">
        <v>1</v>
      </c>
      <c r="R178" s="204">
        <f>Q178*H178</f>
        <v>11.125999999999999</v>
      </c>
      <c r="S178" s="204">
        <v>0</v>
      </c>
      <c r="T178" s="205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206" t="s">
        <v>288</v>
      </c>
      <c r="AT178" s="206" t="s">
        <v>301</v>
      </c>
      <c r="AU178" s="206" t="s">
        <v>78</v>
      </c>
      <c r="AY178" s="13" t="s">
        <v>192</v>
      </c>
      <c r="BE178" s="207">
        <f>IF(N178="základní",J178,0)</f>
        <v>0</v>
      </c>
      <c r="BF178" s="207">
        <f>IF(N178="snížená",J178,0)</f>
        <v>0</v>
      </c>
      <c r="BG178" s="207">
        <f>IF(N178="zákl. přenesená",J178,0)</f>
        <v>0</v>
      </c>
      <c r="BH178" s="207">
        <f>IF(N178="sníž. přenesená",J178,0)</f>
        <v>0</v>
      </c>
      <c r="BI178" s="207">
        <f>IF(N178="nulová",J178,0)</f>
        <v>0</v>
      </c>
      <c r="BJ178" s="13" t="s">
        <v>85</v>
      </c>
      <c r="BK178" s="207">
        <f>ROUND(I178*H178,2)</f>
        <v>0</v>
      </c>
      <c r="BL178" s="13" t="s">
        <v>288</v>
      </c>
      <c r="BM178" s="206" t="s">
        <v>1074</v>
      </c>
    </row>
    <row r="179" s="10" customFormat="1">
      <c r="A179" s="10"/>
      <c r="B179" s="208"/>
      <c r="C179" s="209"/>
      <c r="D179" s="210" t="s">
        <v>194</v>
      </c>
      <c r="E179" s="211" t="s">
        <v>1</v>
      </c>
      <c r="F179" s="212" t="s">
        <v>1075</v>
      </c>
      <c r="G179" s="209"/>
      <c r="H179" s="213">
        <v>11.125999999999999</v>
      </c>
      <c r="I179" s="214"/>
      <c r="J179" s="209"/>
      <c r="K179" s="209"/>
      <c r="L179" s="215"/>
      <c r="M179" s="216"/>
      <c r="N179" s="217"/>
      <c r="O179" s="217"/>
      <c r="P179" s="217"/>
      <c r="Q179" s="217"/>
      <c r="R179" s="217"/>
      <c r="S179" s="217"/>
      <c r="T179" s="218"/>
      <c r="U179" s="10"/>
      <c r="V179" s="10"/>
      <c r="W179" s="10"/>
      <c r="X179" s="10"/>
      <c r="Y179" s="10"/>
      <c r="Z179" s="10"/>
      <c r="AA179" s="10"/>
      <c r="AB179" s="10"/>
      <c r="AC179" s="10"/>
      <c r="AD179" s="10"/>
      <c r="AE179" s="10"/>
      <c r="AT179" s="219" t="s">
        <v>194</v>
      </c>
      <c r="AU179" s="219" t="s">
        <v>78</v>
      </c>
      <c r="AV179" s="10" t="s">
        <v>87</v>
      </c>
      <c r="AW179" s="10" t="s">
        <v>34</v>
      </c>
      <c r="AX179" s="10" t="s">
        <v>85</v>
      </c>
      <c r="AY179" s="219" t="s">
        <v>192</v>
      </c>
    </row>
    <row r="180" s="2" customFormat="1" ht="21.75" customHeight="1">
      <c r="A180" s="34"/>
      <c r="B180" s="35"/>
      <c r="C180" s="224" t="s">
        <v>325</v>
      </c>
      <c r="D180" s="224" t="s">
        <v>301</v>
      </c>
      <c r="E180" s="225" t="s">
        <v>322</v>
      </c>
      <c r="F180" s="226" t="s">
        <v>323</v>
      </c>
      <c r="G180" s="227" t="s">
        <v>287</v>
      </c>
      <c r="H180" s="228">
        <v>11.125999999999999</v>
      </c>
      <c r="I180" s="229"/>
      <c r="J180" s="230">
        <f>ROUND(I180*H180,2)</f>
        <v>0</v>
      </c>
      <c r="K180" s="226" t="s">
        <v>190</v>
      </c>
      <c r="L180" s="231"/>
      <c r="M180" s="232" t="s">
        <v>1</v>
      </c>
      <c r="N180" s="233" t="s">
        <v>43</v>
      </c>
      <c r="O180" s="87"/>
      <c r="P180" s="204">
        <f>O180*H180</f>
        <v>0</v>
      </c>
      <c r="Q180" s="204">
        <v>1</v>
      </c>
      <c r="R180" s="204">
        <f>Q180*H180</f>
        <v>11.125999999999999</v>
      </c>
      <c r="S180" s="204">
        <v>0</v>
      </c>
      <c r="T180" s="205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206" t="s">
        <v>288</v>
      </c>
      <c r="AT180" s="206" t="s">
        <v>301</v>
      </c>
      <c r="AU180" s="206" t="s">
        <v>78</v>
      </c>
      <c r="AY180" s="13" t="s">
        <v>192</v>
      </c>
      <c r="BE180" s="207">
        <f>IF(N180="základní",J180,0)</f>
        <v>0</v>
      </c>
      <c r="BF180" s="207">
        <f>IF(N180="snížená",J180,0)</f>
        <v>0</v>
      </c>
      <c r="BG180" s="207">
        <f>IF(N180="zákl. přenesená",J180,0)</f>
        <v>0</v>
      </c>
      <c r="BH180" s="207">
        <f>IF(N180="sníž. přenesená",J180,0)</f>
        <v>0</v>
      </c>
      <c r="BI180" s="207">
        <f>IF(N180="nulová",J180,0)</f>
        <v>0</v>
      </c>
      <c r="BJ180" s="13" t="s">
        <v>85</v>
      </c>
      <c r="BK180" s="207">
        <f>ROUND(I180*H180,2)</f>
        <v>0</v>
      </c>
      <c r="BL180" s="13" t="s">
        <v>288</v>
      </c>
      <c r="BM180" s="206" t="s">
        <v>1076</v>
      </c>
    </row>
    <row r="181" s="2" customFormat="1" ht="24.15" customHeight="1">
      <c r="A181" s="34"/>
      <c r="B181" s="35"/>
      <c r="C181" s="224" t="s">
        <v>329</v>
      </c>
      <c r="D181" s="224" t="s">
        <v>301</v>
      </c>
      <c r="E181" s="225" t="s">
        <v>326</v>
      </c>
      <c r="F181" s="226" t="s">
        <v>327</v>
      </c>
      <c r="G181" s="227" t="s">
        <v>287</v>
      </c>
      <c r="H181" s="228">
        <v>11.125999999999999</v>
      </c>
      <c r="I181" s="229"/>
      <c r="J181" s="230">
        <f>ROUND(I181*H181,2)</f>
        <v>0</v>
      </c>
      <c r="K181" s="226" t="s">
        <v>190</v>
      </c>
      <c r="L181" s="231"/>
      <c r="M181" s="232" t="s">
        <v>1</v>
      </c>
      <c r="N181" s="233" t="s">
        <v>43</v>
      </c>
      <c r="O181" s="87"/>
      <c r="P181" s="204">
        <f>O181*H181</f>
        <v>0</v>
      </c>
      <c r="Q181" s="204">
        <v>1</v>
      </c>
      <c r="R181" s="204">
        <f>Q181*H181</f>
        <v>11.125999999999999</v>
      </c>
      <c r="S181" s="204">
        <v>0</v>
      </c>
      <c r="T181" s="205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206" t="s">
        <v>288</v>
      </c>
      <c r="AT181" s="206" t="s">
        <v>301</v>
      </c>
      <c r="AU181" s="206" t="s">
        <v>78</v>
      </c>
      <c r="AY181" s="13" t="s">
        <v>192</v>
      </c>
      <c r="BE181" s="207">
        <f>IF(N181="základní",J181,0)</f>
        <v>0</v>
      </c>
      <c r="BF181" s="207">
        <f>IF(N181="snížená",J181,0)</f>
        <v>0</v>
      </c>
      <c r="BG181" s="207">
        <f>IF(N181="zákl. přenesená",J181,0)</f>
        <v>0</v>
      </c>
      <c r="BH181" s="207">
        <f>IF(N181="sníž. přenesená",J181,0)</f>
        <v>0</v>
      </c>
      <c r="BI181" s="207">
        <f>IF(N181="nulová",J181,0)</f>
        <v>0</v>
      </c>
      <c r="BJ181" s="13" t="s">
        <v>85</v>
      </c>
      <c r="BK181" s="207">
        <f>ROUND(I181*H181,2)</f>
        <v>0</v>
      </c>
      <c r="BL181" s="13" t="s">
        <v>288</v>
      </c>
      <c r="BM181" s="206" t="s">
        <v>1077</v>
      </c>
    </row>
    <row r="182" s="2" customFormat="1" ht="16.5" customHeight="1">
      <c r="A182" s="34"/>
      <c r="B182" s="35"/>
      <c r="C182" s="224" t="s">
        <v>333</v>
      </c>
      <c r="D182" s="224" t="s">
        <v>301</v>
      </c>
      <c r="E182" s="225" t="s">
        <v>330</v>
      </c>
      <c r="F182" s="226" t="s">
        <v>331</v>
      </c>
      <c r="G182" s="227" t="s">
        <v>189</v>
      </c>
      <c r="H182" s="228">
        <v>15</v>
      </c>
      <c r="I182" s="229"/>
      <c r="J182" s="230">
        <f>ROUND(I182*H182,2)</f>
        <v>0</v>
      </c>
      <c r="K182" s="226" t="s">
        <v>190</v>
      </c>
      <c r="L182" s="231"/>
      <c r="M182" s="232" t="s">
        <v>1</v>
      </c>
      <c r="N182" s="233" t="s">
        <v>43</v>
      </c>
      <c r="O182" s="87"/>
      <c r="P182" s="204">
        <f>O182*H182</f>
        <v>0</v>
      </c>
      <c r="Q182" s="204">
        <v>0</v>
      </c>
      <c r="R182" s="204">
        <f>Q182*H182</f>
        <v>0</v>
      </c>
      <c r="S182" s="204">
        <v>0</v>
      </c>
      <c r="T182" s="205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206" t="s">
        <v>288</v>
      </c>
      <c r="AT182" s="206" t="s">
        <v>301</v>
      </c>
      <c r="AU182" s="206" t="s">
        <v>78</v>
      </c>
      <c r="AY182" s="13" t="s">
        <v>192</v>
      </c>
      <c r="BE182" s="207">
        <f>IF(N182="základní",J182,0)</f>
        <v>0</v>
      </c>
      <c r="BF182" s="207">
        <f>IF(N182="snížená",J182,0)</f>
        <v>0</v>
      </c>
      <c r="BG182" s="207">
        <f>IF(N182="zákl. přenesená",J182,0)</f>
        <v>0</v>
      </c>
      <c r="BH182" s="207">
        <f>IF(N182="sníž. přenesená",J182,0)</f>
        <v>0</v>
      </c>
      <c r="BI182" s="207">
        <f>IF(N182="nulová",J182,0)</f>
        <v>0</v>
      </c>
      <c r="BJ182" s="13" t="s">
        <v>85</v>
      </c>
      <c r="BK182" s="207">
        <f>ROUND(I182*H182,2)</f>
        <v>0</v>
      </c>
      <c r="BL182" s="13" t="s">
        <v>288</v>
      </c>
      <c r="BM182" s="206" t="s">
        <v>1078</v>
      </c>
    </row>
    <row r="183" s="2" customFormat="1" ht="21.75" customHeight="1">
      <c r="A183" s="34"/>
      <c r="B183" s="35"/>
      <c r="C183" s="224" t="s">
        <v>338</v>
      </c>
      <c r="D183" s="224" t="s">
        <v>301</v>
      </c>
      <c r="E183" s="225" t="s">
        <v>334</v>
      </c>
      <c r="F183" s="226" t="s">
        <v>335</v>
      </c>
      <c r="G183" s="227" t="s">
        <v>218</v>
      </c>
      <c r="H183" s="228">
        <v>200</v>
      </c>
      <c r="I183" s="229"/>
      <c r="J183" s="230">
        <f>ROUND(I183*H183,2)</f>
        <v>0</v>
      </c>
      <c r="K183" s="226" t="s">
        <v>190</v>
      </c>
      <c r="L183" s="231"/>
      <c r="M183" s="232" t="s">
        <v>1</v>
      </c>
      <c r="N183" s="233" t="s">
        <v>43</v>
      </c>
      <c r="O183" s="87"/>
      <c r="P183" s="204">
        <f>O183*H183</f>
        <v>0</v>
      </c>
      <c r="Q183" s="204">
        <v>0.00018000000000000001</v>
      </c>
      <c r="R183" s="204">
        <f>Q183*H183</f>
        <v>0.036000000000000004</v>
      </c>
      <c r="S183" s="204">
        <v>0</v>
      </c>
      <c r="T183" s="205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206" t="s">
        <v>288</v>
      </c>
      <c r="AT183" s="206" t="s">
        <v>301</v>
      </c>
      <c r="AU183" s="206" t="s">
        <v>78</v>
      </c>
      <c r="AY183" s="13" t="s">
        <v>192</v>
      </c>
      <c r="BE183" s="207">
        <f>IF(N183="základní",J183,0)</f>
        <v>0</v>
      </c>
      <c r="BF183" s="207">
        <f>IF(N183="snížená",J183,0)</f>
        <v>0</v>
      </c>
      <c r="BG183" s="207">
        <f>IF(N183="zákl. přenesená",J183,0)</f>
        <v>0</v>
      </c>
      <c r="BH183" s="207">
        <f>IF(N183="sníž. přenesená",J183,0)</f>
        <v>0</v>
      </c>
      <c r="BI183" s="207">
        <f>IF(N183="nulová",J183,0)</f>
        <v>0</v>
      </c>
      <c r="BJ183" s="13" t="s">
        <v>85</v>
      </c>
      <c r="BK183" s="207">
        <f>ROUND(I183*H183,2)</f>
        <v>0</v>
      </c>
      <c r="BL183" s="13" t="s">
        <v>288</v>
      </c>
      <c r="BM183" s="206" t="s">
        <v>1079</v>
      </c>
    </row>
    <row r="184" s="2" customFormat="1">
      <c r="A184" s="34"/>
      <c r="B184" s="35"/>
      <c r="C184" s="36"/>
      <c r="D184" s="210" t="s">
        <v>238</v>
      </c>
      <c r="E184" s="36"/>
      <c r="F184" s="220" t="s">
        <v>1080</v>
      </c>
      <c r="G184" s="36"/>
      <c r="H184" s="36"/>
      <c r="I184" s="221"/>
      <c r="J184" s="36"/>
      <c r="K184" s="36"/>
      <c r="L184" s="40"/>
      <c r="M184" s="222"/>
      <c r="N184" s="223"/>
      <c r="O184" s="87"/>
      <c r="P184" s="87"/>
      <c r="Q184" s="87"/>
      <c r="R184" s="87"/>
      <c r="S184" s="87"/>
      <c r="T184" s="88"/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T184" s="13" t="s">
        <v>238</v>
      </c>
      <c r="AU184" s="13" t="s">
        <v>78</v>
      </c>
    </row>
    <row r="185" s="10" customFormat="1">
      <c r="A185" s="10"/>
      <c r="B185" s="208"/>
      <c r="C185" s="209"/>
      <c r="D185" s="210" t="s">
        <v>194</v>
      </c>
      <c r="E185" s="211" t="s">
        <v>1</v>
      </c>
      <c r="F185" s="212" t="s">
        <v>1081</v>
      </c>
      <c r="G185" s="209"/>
      <c r="H185" s="213">
        <v>200</v>
      </c>
      <c r="I185" s="214"/>
      <c r="J185" s="209"/>
      <c r="K185" s="209"/>
      <c r="L185" s="215"/>
      <c r="M185" s="216"/>
      <c r="N185" s="217"/>
      <c r="O185" s="217"/>
      <c r="P185" s="217"/>
      <c r="Q185" s="217"/>
      <c r="R185" s="217"/>
      <c r="S185" s="217"/>
      <c r="T185" s="218"/>
      <c r="U185" s="10"/>
      <c r="V185" s="10"/>
      <c r="W185" s="10"/>
      <c r="X185" s="10"/>
      <c r="Y185" s="10"/>
      <c r="Z185" s="10"/>
      <c r="AA185" s="10"/>
      <c r="AB185" s="10"/>
      <c r="AC185" s="10"/>
      <c r="AD185" s="10"/>
      <c r="AE185" s="10"/>
      <c r="AT185" s="219" t="s">
        <v>194</v>
      </c>
      <c r="AU185" s="219" t="s">
        <v>78</v>
      </c>
      <c r="AV185" s="10" t="s">
        <v>87</v>
      </c>
      <c r="AW185" s="10" t="s">
        <v>34</v>
      </c>
      <c r="AX185" s="10" t="s">
        <v>85</v>
      </c>
      <c r="AY185" s="219" t="s">
        <v>192</v>
      </c>
    </row>
    <row r="186" s="2" customFormat="1" ht="33" customHeight="1">
      <c r="A186" s="34"/>
      <c r="B186" s="35"/>
      <c r="C186" s="224" t="s">
        <v>342</v>
      </c>
      <c r="D186" s="224" t="s">
        <v>301</v>
      </c>
      <c r="E186" s="225" t="s">
        <v>1082</v>
      </c>
      <c r="F186" s="226" t="s">
        <v>1083</v>
      </c>
      <c r="G186" s="227" t="s">
        <v>218</v>
      </c>
      <c r="H186" s="228">
        <v>2</v>
      </c>
      <c r="I186" s="229"/>
      <c r="J186" s="230">
        <f>ROUND(I186*H186,2)</f>
        <v>0</v>
      </c>
      <c r="K186" s="226" t="s">
        <v>190</v>
      </c>
      <c r="L186" s="231"/>
      <c r="M186" s="232" t="s">
        <v>1</v>
      </c>
      <c r="N186" s="233" t="s">
        <v>43</v>
      </c>
      <c r="O186" s="87"/>
      <c r="P186" s="204">
        <f>O186*H186</f>
        <v>0</v>
      </c>
      <c r="Q186" s="204">
        <v>0</v>
      </c>
      <c r="R186" s="204">
        <f>Q186*H186</f>
        <v>0</v>
      </c>
      <c r="S186" s="204">
        <v>0</v>
      </c>
      <c r="T186" s="205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206" t="s">
        <v>288</v>
      </c>
      <c r="AT186" s="206" t="s">
        <v>301</v>
      </c>
      <c r="AU186" s="206" t="s">
        <v>78</v>
      </c>
      <c r="AY186" s="13" t="s">
        <v>192</v>
      </c>
      <c r="BE186" s="207">
        <f>IF(N186="základní",J186,0)</f>
        <v>0</v>
      </c>
      <c r="BF186" s="207">
        <f>IF(N186="snížená",J186,0)</f>
        <v>0</v>
      </c>
      <c r="BG186" s="207">
        <f>IF(N186="zákl. přenesená",J186,0)</f>
        <v>0</v>
      </c>
      <c r="BH186" s="207">
        <f>IF(N186="sníž. přenesená",J186,0)</f>
        <v>0</v>
      </c>
      <c r="BI186" s="207">
        <f>IF(N186="nulová",J186,0)</f>
        <v>0</v>
      </c>
      <c r="BJ186" s="13" t="s">
        <v>85</v>
      </c>
      <c r="BK186" s="207">
        <f>ROUND(I186*H186,2)</f>
        <v>0</v>
      </c>
      <c r="BL186" s="13" t="s">
        <v>288</v>
      </c>
      <c r="BM186" s="206" t="s">
        <v>1084</v>
      </c>
    </row>
    <row r="187" s="2" customFormat="1" ht="16.5" customHeight="1">
      <c r="A187" s="34"/>
      <c r="B187" s="35"/>
      <c r="C187" s="224" t="s">
        <v>346</v>
      </c>
      <c r="D187" s="224" t="s">
        <v>301</v>
      </c>
      <c r="E187" s="225" t="s">
        <v>1085</v>
      </c>
      <c r="F187" s="226" t="s">
        <v>1086</v>
      </c>
      <c r="G187" s="227" t="s">
        <v>218</v>
      </c>
      <c r="H187" s="228">
        <v>160</v>
      </c>
      <c r="I187" s="229"/>
      <c r="J187" s="230">
        <f>ROUND(I187*H187,2)</f>
        <v>0</v>
      </c>
      <c r="K187" s="226" t="s">
        <v>190</v>
      </c>
      <c r="L187" s="231"/>
      <c r="M187" s="232" t="s">
        <v>1</v>
      </c>
      <c r="N187" s="233" t="s">
        <v>43</v>
      </c>
      <c r="O187" s="87"/>
      <c r="P187" s="204">
        <f>O187*H187</f>
        <v>0</v>
      </c>
      <c r="Q187" s="204">
        <v>0.085000000000000006</v>
      </c>
      <c r="R187" s="204">
        <f>Q187*H187</f>
        <v>13.600000000000001</v>
      </c>
      <c r="S187" s="204">
        <v>0</v>
      </c>
      <c r="T187" s="205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206" t="s">
        <v>288</v>
      </c>
      <c r="AT187" s="206" t="s">
        <v>301</v>
      </c>
      <c r="AU187" s="206" t="s">
        <v>78</v>
      </c>
      <c r="AY187" s="13" t="s">
        <v>192</v>
      </c>
      <c r="BE187" s="207">
        <f>IF(N187="základní",J187,0)</f>
        <v>0</v>
      </c>
      <c r="BF187" s="207">
        <f>IF(N187="snížená",J187,0)</f>
        <v>0</v>
      </c>
      <c r="BG187" s="207">
        <f>IF(N187="zákl. přenesená",J187,0)</f>
        <v>0</v>
      </c>
      <c r="BH187" s="207">
        <f>IF(N187="sníž. přenesená",J187,0)</f>
        <v>0</v>
      </c>
      <c r="BI187" s="207">
        <f>IF(N187="nulová",J187,0)</f>
        <v>0</v>
      </c>
      <c r="BJ187" s="13" t="s">
        <v>85</v>
      </c>
      <c r="BK187" s="207">
        <f>ROUND(I187*H187,2)</f>
        <v>0</v>
      </c>
      <c r="BL187" s="13" t="s">
        <v>288</v>
      </c>
      <c r="BM187" s="206" t="s">
        <v>1087</v>
      </c>
    </row>
    <row r="188" s="10" customFormat="1">
      <c r="A188" s="10"/>
      <c r="B188" s="208"/>
      <c r="C188" s="209"/>
      <c r="D188" s="210" t="s">
        <v>194</v>
      </c>
      <c r="E188" s="211" t="s">
        <v>1</v>
      </c>
      <c r="F188" s="212" t="s">
        <v>1088</v>
      </c>
      <c r="G188" s="209"/>
      <c r="H188" s="213">
        <v>160</v>
      </c>
      <c r="I188" s="214"/>
      <c r="J188" s="209"/>
      <c r="K188" s="209"/>
      <c r="L188" s="215"/>
      <c r="M188" s="216"/>
      <c r="N188" s="217"/>
      <c r="O188" s="217"/>
      <c r="P188" s="217"/>
      <c r="Q188" s="217"/>
      <c r="R188" s="217"/>
      <c r="S188" s="217"/>
      <c r="T188" s="218"/>
      <c r="U188" s="10"/>
      <c r="V188" s="10"/>
      <c r="W188" s="10"/>
      <c r="X188" s="10"/>
      <c r="Y188" s="10"/>
      <c r="Z188" s="10"/>
      <c r="AA188" s="10"/>
      <c r="AB188" s="10"/>
      <c r="AC188" s="10"/>
      <c r="AD188" s="10"/>
      <c r="AE188" s="10"/>
      <c r="AT188" s="219" t="s">
        <v>194</v>
      </c>
      <c r="AU188" s="219" t="s">
        <v>78</v>
      </c>
      <c r="AV188" s="10" t="s">
        <v>87</v>
      </c>
      <c r="AW188" s="10" t="s">
        <v>34</v>
      </c>
      <c r="AX188" s="10" t="s">
        <v>85</v>
      </c>
      <c r="AY188" s="219" t="s">
        <v>192</v>
      </c>
    </row>
    <row r="189" s="2" customFormat="1" ht="16.5" customHeight="1">
      <c r="A189" s="34"/>
      <c r="B189" s="35"/>
      <c r="C189" s="224" t="s">
        <v>350</v>
      </c>
      <c r="D189" s="224" t="s">
        <v>301</v>
      </c>
      <c r="E189" s="225" t="s">
        <v>493</v>
      </c>
      <c r="F189" s="226" t="s">
        <v>494</v>
      </c>
      <c r="G189" s="227" t="s">
        <v>189</v>
      </c>
      <c r="H189" s="228">
        <v>30</v>
      </c>
      <c r="I189" s="229"/>
      <c r="J189" s="230">
        <f>ROUND(I189*H189,2)</f>
        <v>0</v>
      </c>
      <c r="K189" s="226" t="s">
        <v>190</v>
      </c>
      <c r="L189" s="231"/>
      <c r="M189" s="232" t="s">
        <v>1</v>
      </c>
      <c r="N189" s="233" t="s">
        <v>43</v>
      </c>
      <c r="O189" s="87"/>
      <c r="P189" s="204">
        <f>O189*H189</f>
        <v>0</v>
      </c>
      <c r="Q189" s="204">
        <v>0</v>
      </c>
      <c r="R189" s="204">
        <f>Q189*H189</f>
        <v>0</v>
      </c>
      <c r="S189" s="204">
        <v>0</v>
      </c>
      <c r="T189" s="205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206" t="s">
        <v>288</v>
      </c>
      <c r="AT189" s="206" t="s">
        <v>301</v>
      </c>
      <c r="AU189" s="206" t="s">
        <v>78</v>
      </c>
      <c r="AY189" s="13" t="s">
        <v>192</v>
      </c>
      <c r="BE189" s="207">
        <f>IF(N189="základní",J189,0)</f>
        <v>0</v>
      </c>
      <c r="BF189" s="207">
        <f>IF(N189="snížená",J189,0)</f>
        <v>0</v>
      </c>
      <c r="BG189" s="207">
        <f>IF(N189="zákl. přenesená",J189,0)</f>
        <v>0</v>
      </c>
      <c r="BH189" s="207">
        <f>IF(N189="sníž. přenesená",J189,0)</f>
        <v>0</v>
      </c>
      <c r="BI189" s="207">
        <f>IF(N189="nulová",J189,0)</f>
        <v>0</v>
      </c>
      <c r="BJ189" s="13" t="s">
        <v>85</v>
      </c>
      <c r="BK189" s="207">
        <f>ROUND(I189*H189,2)</f>
        <v>0</v>
      </c>
      <c r="BL189" s="13" t="s">
        <v>288</v>
      </c>
      <c r="BM189" s="206" t="s">
        <v>1089</v>
      </c>
    </row>
    <row r="190" s="2" customFormat="1">
      <c r="A190" s="34"/>
      <c r="B190" s="35"/>
      <c r="C190" s="36"/>
      <c r="D190" s="210" t="s">
        <v>238</v>
      </c>
      <c r="E190" s="36"/>
      <c r="F190" s="220" t="s">
        <v>1080</v>
      </c>
      <c r="G190" s="36"/>
      <c r="H190" s="36"/>
      <c r="I190" s="221"/>
      <c r="J190" s="36"/>
      <c r="K190" s="36"/>
      <c r="L190" s="40"/>
      <c r="M190" s="222"/>
      <c r="N190" s="223"/>
      <c r="O190" s="87"/>
      <c r="P190" s="87"/>
      <c r="Q190" s="87"/>
      <c r="R190" s="87"/>
      <c r="S190" s="87"/>
      <c r="T190" s="88"/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T190" s="13" t="s">
        <v>238</v>
      </c>
      <c r="AU190" s="13" t="s">
        <v>78</v>
      </c>
    </row>
    <row r="191" s="2" customFormat="1" ht="16.5" customHeight="1">
      <c r="A191" s="34"/>
      <c r="B191" s="35"/>
      <c r="C191" s="224" t="s">
        <v>354</v>
      </c>
      <c r="D191" s="224" t="s">
        <v>301</v>
      </c>
      <c r="E191" s="225" t="s">
        <v>498</v>
      </c>
      <c r="F191" s="226" t="s">
        <v>499</v>
      </c>
      <c r="G191" s="227" t="s">
        <v>218</v>
      </c>
      <c r="H191" s="228">
        <v>3</v>
      </c>
      <c r="I191" s="229"/>
      <c r="J191" s="230">
        <f>ROUND(I191*H191,2)</f>
        <v>0</v>
      </c>
      <c r="K191" s="226" t="s">
        <v>190</v>
      </c>
      <c r="L191" s="231"/>
      <c r="M191" s="232" t="s">
        <v>1</v>
      </c>
      <c r="N191" s="233" t="s">
        <v>43</v>
      </c>
      <c r="O191" s="87"/>
      <c r="P191" s="204">
        <f>O191*H191</f>
        <v>0</v>
      </c>
      <c r="Q191" s="204">
        <v>0.90200000000000002</v>
      </c>
      <c r="R191" s="204">
        <f>Q191*H191</f>
        <v>2.706</v>
      </c>
      <c r="S191" s="204">
        <v>0</v>
      </c>
      <c r="T191" s="205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206" t="s">
        <v>288</v>
      </c>
      <c r="AT191" s="206" t="s">
        <v>301</v>
      </c>
      <c r="AU191" s="206" t="s">
        <v>78</v>
      </c>
      <c r="AY191" s="13" t="s">
        <v>192</v>
      </c>
      <c r="BE191" s="207">
        <f>IF(N191="základní",J191,0)</f>
        <v>0</v>
      </c>
      <c r="BF191" s="207">
        <f>IF(N191="snížená",J191,0)</f>
        <v>0</v>
      </c>
      <c r="BG191" s="207">
        <f>IF(N191="zákl. přenesená",J191,0)</f>
        <v>0</v>
      </c>
      <c r="BH191" s="207">
        <f>IF(N191="sníž. přenesená",J191,0)</f>
        <v>0</v>
      </c>
      <c r="BI191" s="207">
        <f>IF(N191="nulová",J191,0)</f>
        <v>0</v>
      </c>
      <c r="BJ191" s="13" t="s">
        <v>85</v>
      </c>
      <c r="BK191" s="207">
        <f>ROUND(I191*H191,2)</f>
        <v>0</v>
      </c>
      <c r="BL191" s="13" t="s">
        <v>288</v>
      </c>
      <c r="BM191" s="206" t="s">
        <v>1090</v>
      </c>
    </row>
    <row r="192" s="2" customFormat="1" ht="16.5" customHeight="1">
      <c r="A192" s="34"/>
      <c r="B192" s="35"/>
      <c r="C192" s="224" t="s">
        <v>487</v>
      </c>
      <c r="D192" s="224" t="s">
        <v>301</v>
      </c>
      <c r="E192" s="225" t="s">
        <v>502</v>
      </c>
      <c r="F192" s="226" t="s">
        <v>503</v>
      </c>
      <c r="G192" s="227" t="s">
        <v>218</v>
      </c>
      <c r="H192" s="228">
        <v>2</v>
      </c>
      <c r="I192" s="229"/>
      <c r="J192" s="230">
        <f>ROUND(I192*H192,2)</f>
        <v>0</v>
      </c>
      <c r="K192" s="226" t="s">
        <v>190</v>
      </c>
      <c r="L192" s="231"/>
      <c r="M192" s="232" t="s">
        <v>1</v>
      </c>
      <c r="N192" s="233" t="s">
        <v>43</v>
      </c>
      <c r="O192" s="87"/>
      <c r="P192" s="204">
        <f>O192*H192</f>
        <v>0</v>
      </c>
      <c r="Q192" s="204">
        <v>0</v>
      </c>
      <c r="R192" s="204">
        <f>Q192*H192</f>
        <v>0</v>
      </c>
      <c r="S192" s="204">
        <v>0</v>
      </c>
      <c r="T192" s="205">
        <f>S192*H192</f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206" t="s">
        <v>288</v>
      </c>
      <c r="AT192" s="206" t="s">
        <v>301</v>
      </c>
      <c r="AU192" s="206" t="s">
        <v>78</v>
      </c>
      <c r="AY192" s="13" t="s">
        <v>192</v>
      </c>
      <c r="BE192" s="207">
        <f>IF(N192="základní",J192,0)</f>
        <v>0</v>
      </c>
      <c r="BF192" s="207">
        <f>IF(N192="snížená",J192,0)</f>
        <v>0</v>
      </c>
      <c r="BG192" s="207">
        <f>IF(N192="zákl. přenesená",J192,0)</f>
        <v>0</v>
      </c>
      <c r="BH192" s="207">
        <f>IF(N192="sníž. přenesená",J192,0)</f>
        <v>0</v>
      </c>
      <c r="BI192" s="207">
        <f>IF(N192="nulová",J192,0)</f>
        <v>0</v>
      </c>
      <c r="BJ192" s="13" t="s">
        <v>85</v>
      </c>
      <c r="BK192" s="207">
        <f>ROUND(I192*H192,2)</f>
        <v>0</v>
      </c>
      <c r="BL192" s="13" t="s">
        <v>288</v>
      </c>
      <c r="BM192" s="206" t="s">
        <v>1091</v>
      </c>
    </row>
    <row r="193" s="2" customFormat="1" ht="16.5" customHeight="1">
      <c r="A193" s="34"/>
      <c r="B193" s="35"/>
      <c r="C193" s="224" t="s">
        <v>492</v>
      </c>
      <c r="D193" s="224" t="s">
        <v>301</v>
      </c>
      <c r="E193" s="225" t="s">
        <v>1092</v>
      </c>
      <c r="F193" s="226" t="s">
        <v>1093</v>
      </c>
      <c r="G193" s="227" t="s">
        <v>218</v>
      </c>
      <c r="H193" s="228">
        <v>100</v>
      </c>
      <c r="I193" s="229"/>
      <c r="J193" s="230">
        <f>ROUND(I193*H193,2)</f>
        <v>0</v>
      </c>
      <c r="K193" s="226" t="s">
        <v>190</v>
      </c>
      <c r="L193" s="231"/>
      <c r="M193" s="232" t="s">
        <v>1</v>
      </c>
      <c r="N193" s="233" t="s">
        <v>43</v>
      </c>
      <c r="O193" s="87"/>
      <c r="P193" s="204">
        <f>O193*H193</f>
        <v>0</v>
      </c>
      <c r="Q193" s="204">
        <v>0</v>
      </c>
      <c r="R193" s="204">
        <f>Q193*H193</f>
        <v>0</v>
      </c>
      <c r="S193" s="204">
        <v>0</v>
      </c>
      <c r="T193" s="205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206" t="s">
        <v>288</v>
      </c>
      <c r="AT193" s="206" t="s">
        <v>301</v>
      </c>
      <c r="AU193" s="206" t="s">
        <v>78</v>
      </c>
      <c r="AY193" s="13" t="s">
        <v>192</v>
      </c>
      <c r="BE193" s="207">
        <f>IF(N193="základní",J193,0)</f>
        <v>0</v>
      </c>
      <c r="BF193" s="207">
        <f>IF(N193="snížená",J193,0)</f>
        <v>0</v>
      </c>
      <c r="BG193" s="207">
        <f>IF(N193="zákl. přenesená",J193,0)</f>
        <v>0</v>
      </c>
      <c r="BH193" s="207">
        <f>IF(N193="sníž. přenesená",J193,0)</f>
        <v>0</v>
      </c>
      <c r="BI193" s="207">
        <f>IF(N193="nulová",J193,0)</f>
        <v>0</v>
      </c>
      <c r="BJ193" s="13" t="s">
        <v>85</v>
      </c>
      <c r="BK193" s="207">
        <f>ROUND(I193*H193,2)</f>
        <v>0</v>
      </c>
      <c r="BL193" s="13" t="s">
        <v>288</v>
      </c>
      <c r="BM193" s="206" t="s">
        <v>1094</v>
      </c>
    </row>
    <row r="194" s="2" customFormat="1">
      <c r="A194" s="34"/>
      <c r="B194" s="35"/>
      <c r="C194" s="36"/>
      <c r="D194" s="210" t="s">
        <v>238</v>
      </c>
      <c r="E194" s="36"/>
      <c r="F194" s="220" t="s">
        <v>1095</v>
      </c>
      <c r="G194" s="36"/>
      <c r="H194" s="36"/>
      <c r="I194" s="221"/>
      <c r="J194" s="36"/>
      <c r="K194" s="36"/>
      <c r="L194" s="40"/>
      <c r="M194" s="222"/>
      <c r="N194" s="223"/>
      <c r="O194" s="87"/>
      <c r="P194" s="87"/>
      <c r="Q194" s="87"/>
      <c r="R194" s="87"/>
      <c r="S194" s="87"/>
      <c r="T194" s="88"/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T194" s="13" t="s">
        <v>238</v>
      </c>
      <c r="AU194" s="13" t="s">
        <v>78</v>
      </c>
    </row>
    <row r="195" s="10" customFormat="1">
      <c r="A195" s="10"/>
      <c r="B195" s="208"/>
      <c r="C195" s="209"/>
      <c r="D195" s="210" t="s">
        <v>194</v>
      </c>
      <c r="E195" s="211" t="s">
        <v>1</v>
      </c>
      <c r="F195" s="212" t="s">
        <v>1096</v>
      </c>
      <c r="G195" s="209"/>
      <c r="H195" s="213">
        <v>100</v>
      </c>
      <c r="I195" s="214"/>
      <c r="J195" s="209"/>
      <c r="K195" s="209"/>
      <c r="L195" s="215"/>
      <c r="M195" s="216"/>
      <c r="N195" s="217"/>
      <c r="O195" s="217"/>
      <c r="P195" s="217"/>
      <c r="Q195" s="217"/>
      <c r="R195" s="217"/>
      <c r="S195" s="217"/>
      <c r="T195" s="218"/>
      <c r="U195" s="10"/>
      <c r="V195" s="10"/>
      <c r="W195" s="10"/>
      <c r="X195" s="10"/>
      <c r="Y195" s="10"/>
      <c r="Z195" s="10"/>
      <c r="AA195" s="10"/>
      <c r="AB195" s="10"/>
      <c r="AC195" s="10"/>
      <c r="AD195" s="10"/>
      <c r="AE195" s="10"/>
      <c r="AT195" s="219" t="s">
        <v>194</v>
      </c>
      <c r="AU195" s="219" t="s">
        <v>78</v>
      </c>
      <c r="AV195" s="10" t="s">
        <v>87</v>
      </c>
      <c r="AW195" s="10" t="s">
        <v>34</v>
      </c>
      <c r="AX195" s="10" t="s">
        <v>85</v>
      </c>
      <c r="AY195" s="219" t="s">
        <v>192</v>
      </c>
    </row>
    <row r="196" s="2" customFormat="1" ht="16.5" customHeight="1">
      <c r="A196" s="34"/>
      <c r="B196" s="35"/>
      <c r="C196" s="224" t="s">
        <v>497</v>
      </c>
      <c r="D196" s="224" t="s">
        <v>301</v>
      </c>
      <c r="E196" s="225" t="s">
        <v>1097</v>
      </c>
      <c r="F196" s="226" t="s">
        <v>1098</v>
      </c>
      <c r="G196" s="227" t="s">
        <v>218</v>
      </c>
      <c r="H196" s="228">
        <v>40</v>
      </c>
      <c r="I196" s="229"/>
      <c r="J196" s="230">
        <f>ROUND(I196*H196,2)</f>
        <v>0</v>
      </c>
      <c r="K196" s="226" t="s">
        <v>190</v>
      </c>
      <c r="L196" s="231"/>
      <c r="M196" s="232" t="s">
        <v>1</v>
      </c>
      <c r="N196" s="233" t="s">
        <v>43</v>
      </c>
      <c r="O196" s="87"/>
      <c r="P196" s="204">
        <f>O196*H196</f>
        <v>0</v>
      </c>
      <c r="Q196" s="204">
        <v>0.068599999999999994</v>
      </c>
      <c r="R196" s="204">
        <f>Q196*H196</f>
        <v>2.7439999999999998</v>
      </c>
      <c r="S196" s="204">
        <v>0</v>
      </c>
      <c r="T196" s="205">
        <f>S196*H196</f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206" t="s">
        <v>224</v>
      </c>
      <c r="AT196" s="206" t="s">
        <v>301</v>
      </c>
      <c r="AU196" s="206" t="s">
        <v>78</v>
      </c>
      <c r="AY196" s="13" t="s">
        <v>192</v>
      </c>
      <c r="BE196" s="207">
        <f>IF(N196="základní",J196,0)</f>
        <v>0</v>
      </c>
      <c r="BF196" s="207">
        <f>IF(N196="snížená",J196,0)</f>
        <v>0</v>
      </c>
      <c r="BG196" s="207">
        <f>IF(N196="zákl. přenesená",J196,0)</f>
        <v>0</v>
      </c>
      <c r="BH196" s="207">
        <f>IF(N196="sníž. přenesená",J196,0)</f>
        <v>0</v>
      </c>
      <c r="BI196" s="207">
        <f>IF(N196="nulová",J196,0)</f>
        <v>0</v>
      </c>
      <c r="BJ196" s="13" t="s">
        <v>85</v>
      </c>
      <c r="BK196" s="207">
        <f>ROUND(I196*H196,2)</f>
        <v>0</v>
      </c>
      <c r="BL196" s="13" t="s">
        <v>191</v>
      </c>
      <c r="BM196" s="206" t="s">
        <v>1099</v>
      </c>
    </row>
    <row r="197" s="10" customFormat="1">
      <c r="A197" s="10"/>
      <c r="B197" s="208"/>
      <c r="C197" s="209"/>
      <c r="D197" s="210" t="s">
        <v>194</v>
      </c>
      <c r="E197" s="211" t="s">
        <v>1</v>
      </c>
      <c r="F197" s="212" t="s">
        <v>1100</v>
      </c>
      <c r="G197" s="209"/>
      <c r="H197" s="213">
        <v>40</v>
      </c>
      <c r="I197" s="214"/>
      <c r="J197" s="209"/>
      <c r="K197" s="209"/>
      <c r="L197" s="215"/>
      <c r="M197" s="216"/>
      <c r="N197" s="217"/>
      <c r="O197" s="217"/>
      <c r="P197" s="217"/>
      <c r="Q197" s="217"/>
      <c r="R197" s="217"/>
      <c r="S197" s="217"/>
      <c r="T197" s="218"/>
      <c r="U197" s="10"/>
      <c r="V197" s="10"/>
      <c r="W197" s="10"/>
      <c r="X197" s="10"/>
      <c r="Y197" s="10"/>
      <c r="Z197" s="10"/>
      <c r="AA197" s="10"/>
      <c r="AB197" s="10"/>
      <c r="AC197" s="10"/>
      <c r="AD197" s="10"/>
      <c r="AE197" s="10"/>
      <c r="AT197" s="219" t="s">
        <v>194</v>
      </c>
      <c r="AU197" s="219" t="s">
        <v>78</v>
      </c>
      <c r="AV197" s="10" t="s">
        <v>87</v>
      </c>
      <c r="AW197" s="10" t="s">
        <v>34</v>
      </c>
      <c r="AX197" s="10" t="s">
        <v>85</v>
      </c>
      <c r="AY197" s="219" t="s">
        <v>192</v>
      </c>
    </row>
    <row r="198" s="2" customFormat="1" ht="55.5" customHeight="1">
      <c r="A198" s="34"/>
      <c r="B198" s="35"/>
      <c r="C198" s="195" t="s">
        <v>501</v>
      </c>
      <c r="D198" s="195" t="s">
        <v>186</v>
      </c>
      <c r="E198" s="196" t="s">
        <v>1101</v>
      </c>
      <c r="F198" s="197" t="s">
        <v>1102</v>
      </c>
      <c r="G198" s="198" t="s">
        <v>204</v>
      </c>
      <c r="H198" s="199">
        <v>3</v>
      </c>
      <c r="I198" s="200"/>
      <c r="J198" s="201">
        <f>ROUND(I198*H198,2)</f>
        <v>0</v>
      </c>
      <c r="K198" s="197" t="s">
        <v>1</v>
      </c>
      <c r="L198" s="40"/>
      <c r="M198" s="202" t="s">
        <v>1</v>
      </c>
      <c r="N198" s="203" t="s">
        <v>43</v>
      </c>
      <c r="O198" s="87"/>
      <c r="P198" s="204">
        <f>O198*H198</f>
        <v>0</v>
      </c>
      <c r="Q198" s="204">
        <v>2.6768000000000001</v>
      </c>
      <c r="R198" s="204">
        <f>Q198*H198</f>
        <v>8.0304000000000002</v>
      </c>
      <c r="S198" s="204">
        <v>0</v>
      </c>
      <c r="T198" s="205">
        <f>S198*H198</f>
        <v>0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206" t="s">
        <v>191</v>
      </c>
      <c r="AT198" s="206" t="s">
        <v>186</v>
      </c>
      <c r="AU198" s="206" t="s">
        <v>78</v>
      </c>
      <c r="AY198" s="13" t="s">
        <v>192</v>
      </c>
      <c r="BE198" s="207">
        <f>IF(N198="základní",J198,0)</f>
        <v>0</v>
      </c>
      <c r="BF198" s="207">
        <f>IF(N198="snížená",J198,0)</f>
        <v>0</v>
      </c>
      <c r="BG198" s="207">
        <f>IF(N198="zákl. přenesená",J198,0)</f>
        <v>0</v>
      </c>
      <c r="BH198" s="207">
        <f>IF(N198="sníž. přenesená",J198,0)</f>
        <v>0</v>
      </c>
      <c r="BI198" s="207">
        <f>IF(N198="nulová",J198,0)</f>
        <v>0</v>
      </c>
      <c r="BJ198" s="13" t="s">
        <v>85</v>
      </c>
      <c r="BK198" s="207">
        <f>ROUND(I198*H198,2)</f>
        <v>0</v>
      </c>
      <c r="BL198" s="13" t="s">
        <v>191</v>
      </c>
      <c r="BM198" s="206" t="s">
        <v>1103</v>
      </c>
    </row>
    <row r="199" s="10" customFormat="1">
      <c r="A199" s="10"/>
      <c r="B199" s="208"/>
      <c r="C199" s="209"/>
      <c r="D199" s="210" t="s">
        <v>194</v>
      </c>
      <c r="E199" s="211" t="s">
        <v>1</v>
      </c>
      <c r="F199" s="212" t="s">
        <v>1104</v>
      </c>
      <c r="G199" s="209"/>
      <c r="H199" s="213">
        <v>3</v>
      </c>
      <c r="I199" s="214"/>
      <c r="J199" s="209"/>
      <c r="K199" s="209"/>
      <c r="L199" s="215"/>
      <c r="M199" s="216"/>
      <c r="N199" s="217"/>
      <c r="O199" s="217"/>
      <c r="P199" s="217"/>
      <c r="Q199" s="217"/>
      <c r="R199" s="217"/>
      <c r="S199" s="217"/>
      <c r="T199" s="218"/>
      <c r="U199" s="10"/>
      <c r="V199" s="10"/>
      <c r="W199" s="10"/>
      <c r="X199" s="10"/>
      <c r="Y199" s="10"/>
      <c r="Z199" s="10"/>
      <c r="AA199" s="10"/>
      <c r="AB199" s="10"/>
      <c r="AC199" s="10"/>
      <c r="AD199" s="10"/>
      <c r="AE199" s="10"/>
      <c r="AT199" s="219" t="s">
        <v>194</v>
      </c>
      <c r="AU199" s="219" t="s">
        <v>78</v>
      </c>
      <c r="AV199" s="10" t="s">
        <v>87</v>
      </c>
      <c r="AW199" s="10" t="s">
        <v>34</v>
      </c>
      <c r="AX199" s="10" t="s">
        <v>85</v>
      </c>
      <c r="AY199" s="219" t="s">
        <v>192</v>
      </c>
    </row>
    <row r="200" s="2" customFormat="1" ht="16.5" customHeight="1">
      <c r="A200" s="34"/>
      <c r="B200" s="35"/>
      <c r="C200" s="224" t="s">
        <v>817</v>
      </c>
      <c r="D200" s="224" t="s">
        <v>301</v>
      </c>
      <c r="E200" s="225" t="s">
        <v>1105</v>
      </c>
      <c r="F200" s="226" t="s">
        <v>1106</v>
      </c>
      <c r="G200" s="227" t="s">
        <v>287</v>
      </c>
      <c r="H200" s="228">
        <v>3</v>
      </c>
      <c r="I200" s="229"/>
      <c r="J200" s="230">
        <f>ROUND(I200*H200,2)</f>
        <v>0</v>
      </c>
      <c r="K200" s="226" t="s">
        <v>1</v>
      </c>
      <c r="L200" s="231"/>
      <c r="M200" s="253" t="s">
        <v>1</v>
      </c>
      <c r="N200" s="254" t="s">
        <v>43</v>
      </c>
      <c r="O200" s="239"/>
      <c r="P200" s="240">
        <f>O200*H200</f>
        <v>0</v>
      </c>
      <c r="Q200" s="240">
        <v>1</v>
      </c>
      <c r="R200" s="240">
        <f>Q200*H200</f>
        <v>3</v>
      </c>
      <c r="S200" s="240">
        <v>0</v>
      </c>
      <c r="T200" s="241">
        <f>S200*H200</f>
        <v>0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206" t="s">
        <v>224</v>
      </c>
      <c r="AT200" s="206" t="s">
        <v>301</v>
      </c>
      <c r="AU200" s="206" t="s">
        <v>78</v>
      </c>
      <c r="AY200" s="13" t="s">
        <v>192</v>
      </c>
      <c r="BE200" s="207">
        <f>IF(N200="základní",J200,0)</f>
        <v>0</v>
      </c>
      <c r="BF200" s="207">
        <f>IF(N200="snížená",J200,0)</f>
        <v>0</v>
      </c>
      <c r="BG200" s="207">
        <f>IF(N200="zákl. přenesená",J200,0)</f>
        <v>0</v>
      </c>
      <c r="BH200" s="207">
        <f>IF(N200="sníž. přenesená",J200,0)</f>
        <v>0</v>
      </c>
      <c r="BI200" s="207">
        <f>IF(N200="nulová",J200,0)</f>
        <v>0</v>
      </c>
      <c r="BJ200" s="13" t="s">
        <v>85</v>
      </c>
      <c r="BK200" s="207">
        <f>ROUND(I200*H200,2)</f>
        <v>0</v>
      </c>
      <c r="BL200" s="13" t="s">
        <v>191</v>
      </c>
      <c r="BM200" s="206" t="s">
        <v>1107</v>
      </c>
    </row>
    <row r="201" s="2" customFormat="1" ht="6.96" customHeight="1">
      <c r="A201" s="34"/>
      <c r="B201" s="62"/>
      <c r="C201" s="63"/>
      <c r="D201" s="63"/>
      <c r="E201" s="63"/>
      <c r="F201" s="63"/>
      <c r="G201" s="63"/>
      <c r="H201" s="63"/>
      <c r="I201" s="63"/>
      <c r="J201" s="63"/>
      <c r="K201" s="63"/>
      <c r="L201" s="40"/>
      <c r="M201" s="34"/>
      <c r="O201" s="34"/>
      <c r="P201" s="34"/>
      <c r="Q201" s="34"/>
      <c r="R201" s="34"/>
      <c r="S201" s="34"/>
      <c r="T201" s="34"/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</row>
  </sheetData>
  <sheetProtection sheet="1" autoFilter="0" formatColumns="0" formatRows="0" objects="1" scenarios="1" spinCount="100000" saltValue="9uGbIs3/JE9OFBLeaVcd36AE4L21G1nyzDUZ31hI5pPrVItSh042dwZtiix+W2qlRrTEoSdCQrudjYD4XIzIlw==" hashValue="Li6Dp/h6pmNvHc+/KVONoo58OEkELPK8yAYozoe8GSfrji1x3rrNsZucfM5F7Rra0UWXfn0iJhJVnuBfKTgx9A==" algorithmName="SHA-512" password="CC35"/>
  <autoFilter ref="C119:K200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8:H108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159</v>
      </c>
    </row>
    <row r="3" s="1" customFormat="1" ht="6.96" customHeight="1">
      <c r="B3" s="142"/>
      <c r="C3" s="143"/>
      <c r="D3" s="143"/>
      <c r="E3" s="143"/>
      <c r="F3" s="143"/>
      <c r="G3" s="143"/>
      <c r="H3" s="143"/>
      <c r="I3" s="143"/>
      <c r="J3" s="143"/>
      <c r="K3" s="143"/>
      <c r="L3" s="16"/>
      <c r="AT3" s="13" t="s">
        <v>87</v>
      </c>
    </row>
    <row r="4" s="1" customFormat="1" ht="24.96" customHeight="1">
      <c r="B4" s="16"/>
      <c r="D4" s="144" t="s">
        <v>163</v>
      </c>
      <c r="L4" s="16"/>
      <c r="M4" s="145" t="s">
        <v>10</v>
      </c>
      <c r="AT4" s="13" t="s">
        <v>4</v>
      </c>
    </row>
    <row r="5" s="1" customFormat="1" ht="6.96" customHeight="1">
      <c r="B5" s="16"/>
      <c r="L5" s="16"/>
    </row>
    <row r="6" s="1" customFormat="1" ht="12" customHeight="1">
      <c r="B6" s="16"/>
      <c r="D6" s="146" t="s">
        <v>16</v>
      </c>
      <c r="L6" s="16"/>
    </row>
    <row r="7" s="1" customFormat="1" ht="16.5" customHeight="1">
      <c r="B7" s="16"/>
      <c r="E7" s="147" t="str">
        <f>'Rekapitulace stavby'!K6</f>
        <v>Oprava přejezdů v obvodu ST Karlovy Vary 2023-24</v>
      </c>
      <c r="F7" s="146"/>
      <c r="G7" s="146"/>
      <c r="H7" s="146"/>
      <c r="L7" s="16"/>
    </row>
    <row r="8" s="1" customFormat="1" ht="12" customHeight="1">
      <c r="B8" s="16"/>
      <c r="D8" s="146" t="s">
        <v>164</v>
      </c>
      <c r="L8" s="16"/>
    </row>
    <row r="9" s="2" customFormat="1" ht="16.5" customHeight="1">
      <c r="A9" s="34"/>
      <c r="B9" s="40"/>
      <c r="C9" s="34"/>
      <c r="D9" s="34"/>
      <c r="E9" s="147" t="s">
        <v>1015</v>
      </c>
      <c r="F9" s="34"/>
      <c r="G9" s="34"/>
      <c r="H9" s="34"/>
      <c r="I9" s="34"/>
      <c r="J9" s="34"/>
      <c r="K9" s="34"/>
      <c r="L9" s="5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 ht="12" customHeight="1">
      <c r="A10" s="34"/>
      <c r="B10" s="40"/>
      <c r="C10" s="34"/>
      <c r="D10" s="146" t="s">
        <v>166</v>
      </c>
      <c r="E10" s="34"/>
      <c r="F10" s="34"/>
      <c r="G10" s="34"/>
      <c r="H10" s="34"/>
      <c r="I10" s="34"/>
      <c r="J10" s="34"/>
      <c r="K10" s="34"/>
      <c r="L10" s="5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6.5" customHeight="1">
      <c r="A11" s="34"/>
      <c r="B11" s="40"/>
      <c r="C11" s="34"/>
      <c r="D11" s="34"/>
      <c r="E11" s="148" t="s">
        <v>1108</v>
      </c>
      <c r="F11" s="34"/>
      <c r="G11" s="34"/>
      <c r="H11" s="34"/>
      <c r="I11" s="34"/>
      <c r="J11" s="34"/>
      <c r="K11" s="34"/>
      <c r="L11" s="5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>
      <c r="A12" s="34"/>
      <c r="B12" s="40"/>
      <c r="C12" s="34"/>
      <c r="D12" s="34"/>
      <c r="E12" s="34"/>
      <c r="F12" s="34"/>
      <c r="G12" s="34"/>
      <c r="H12" s="34"/>
      <c r="I12" s="34"/>
      <c r="J12" s="34"/>
      <c r="K12" s="34"/>
      <c r="L12" s="5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2" customHeight="1">
      <c r="A13" s="34"/>
      <c r="B13" s="40"/>
      <c r="C13" s="34"/>
      <c r="D13" s="146" t="s">
        <v>18</v>
      </c>
      <c r="E13" s="34"/>
      <c r="F13" s="137" t="s">
        <v>1</v>
      </c>
      <c r="G13" s="34"/>
      <c r="H13" s="34"/>
      <c r="I13" s="146" t="s">
        <v>19</v>
      </c>
      <c r="J13" s="137" t="s">
        <v>1</v>
      </c>
      <c r="K13" s="34"/>
      <c r="L13" s="5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40"/>
      <c r="C14" s="34"/>
      <c r="D14" s="146" t="s">
        <v>20</v>
      </c>
      <c r="E14" s="34"/>
      <c r="F14" s="137" t="s">
        <v>21</v>
      </c>
      <c r="G14" s="34"/>
      <c r="H14" s="34"/>
      <c r="I14" s="146" t="s">
        <v>22</v>
      </c>
      <c r="J14" s="149" t="str">
        <f>'Rekapitulace stavby'!AN8</f>
        <v>1. 2. 2023</v>
      </c>
      <c r="K14" s="34"/>
      <c r="L14" s="5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0.8" customHeight="1">
      <c r="A15" s="34"/>
      <c r="B15" s="40"/>
      <c r="C15" s="34"/>
      <c r="D15" s="34"/>
      <c r="E15" s="34"/>
      <c r="F15" s="34"/>
      <c r="G15" s="34"/>
      <c r="H15" s="34"/>
      <c r="I15" s="34"/>
      <c r="J15" s="34"/>
      <c r="K15" s="34"/>
      <c r="L15" s="5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12" customHeight="1">
      <c r="A16" s="34"/>
      <c r="B16" s="40"/>
      <c r="C16" s="34"/>
      <c r="D16" s="146" t="s">
        <v>24</v>
      </c>
      <c r="E16" s="34"/>
      <c r="F16" s="34"/>
      <c r="G16" s="34"/>
      <c r="H16" s="34"/>
      <c r="I16" s="146" t="s">
        <v>25</v>
      </c>
      <c r="J16" s="137" t="s">
        <v>26</v>
      </c>
      <c r="K16" s="34"/>
      <c r="L16" s="5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8" customHeight="1">
      <c r="A17" s="34"/>
      <c r="B17" s="40"/>
      <c r="C17" s="34"/>
      <c r="D17" s="34"/>
      <c r="E17" s="137" t="s">
        <v>27</v>
      </c>
      <c r="F17" s="34"/>
      <c r="G17" s="34"/>
      <c r="H17" s="34"/>
      <c r="I17" s="146" t="s">
        <v>28</v>
      </c>
      <c r="J17" s="137" t="s">
        <v>29</v>
      </c>
      <c r="K17" s="34"/>
      <c r="L17" s="5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6.96" customHeight="1">
      <c r="A18" s="34"/>
      <c r="B18" s="40"/>
      <c r="C18" s="34"/>
      <c r="D18" s="34"/>
      <c r="E18" s="34"/>
      <c r="F18" s="34"/>
      <c r="G18" s="34"/>
      <c r="H18" s="34"/>
      <c r="I18" s="34"/>
      <c r="J18" s="34"/>
      <c r="K18" s="34"/>
      <c r="L18" s="5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12" customHeight="1">
      <c r="A19" s="34"/>
      <c r="B19" s="40"/>
      <c r="C19" s="34"/>
      <c r="D19" s="146" t="s">
        <v>30</v>
      </c>
      <c r="E19" s="34"/>
      <c r="F19" s="34"/>
      <c r="G19" s="34"/>
      <c r="H19" s="34"/>
      <c r="I19" s="146" t="s">
        <v>25</v>
      </c>
      <c r="J19" s="29" t="str">
        <f>'Rekapitulace stavby'!AN13</f>
        <v>Vyplň údaj</v>
      </c>
      <c r="K19" s="34"/>
      <c r="L19" s="5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8" customHeight="1">
      <c r="A20" s="34"/>
      <c r="B20" s="40"/>
      <c r="C20" s="34"/>
      <c r="D20" s="34"/>
      <c r="E20" s="29" t="str">
        <f>'Rekapitulace stavby'!E14</f>
        <v>Vyplň údaj</v>
      </c>
      <c r="F20" s="137"/>
      <c r="G20" s="137"/>
      <c r="H20" s="137"/>
      <c r="I20" s="146" t="s">
        <v>28</v>
      </c>
      <c r="J20" s="29" t="str">
        <f>'Rekapitulace stavby'!AN14</f>
        <v>Vyplň údaj</v>
      </c>
      <c r="K20" s="34"/>
      <c r="L20" s="5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6.96" customHeight="1">
      <c r="A21" s="34"/>
      <c r="B21" s="40"/>
      <c r="C21" s="34"/>
      <c r="D21" s="34"/>
      <c r="E21" s="34"/>
      <c r="F21" s="34"/>
      <c r="G21" s="34"/>
      <c r="H21" s="34"/>
      <c r="I21" s="34"/>
      <c r="J21" s="34"/>
      <c r="K21" s="34"/>
      <c r="L21" s="5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12" customHeight="1">
      <c r="A22" s="34"/>
      <c r="B22" s="40"/>
      <c r="C22" s="34"/>
      <c r="D22" s="146" t="s">
        <v>32</v>
      </c>
      <c r="E22" s="34"/>
      <c r="F22" s="34"/>
      <c r="G22" s="34"/>
      <c r="H22" s="34"/>
      <c r="I22" s="146" t="s">
        <v>25</v>
      </c>
      <c r="J22" s="137" t="str">
        <f>IF('Rekapitulace stavby'!AN16="","",'Rekapitulace stavby'!AN16)</f>
        <v/>
      </c>
      <c r="K22" s="34"/>
      <c r="L22" s="5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8" customHeight="1">
      <c r="A23" s="34"/>
      <c r="B23" s="40"/>
      <c r="C23" s="34"/>
      <c r="D23" s="34"/>
      <c r="E23" s="137" t="str">
        <f>IF('Rekapitulace stavby'!E17="","",'Rekapitulace stavby'!E17)</f>
        <v xml:space="preserve"> </v>
      </c>
      <c r="F23" s="34"/>
      <c r="G23" s="34"/>
      <c r="H23" s="34"/>
      <c r="I23" s="146" t="s">
        <v>28</v>
      </c>
      <c r="J23" s="137" t="str">
        <f>IF('Rekapitulace stavby'!AN17="","",'Rekapitulace stavby'!AN17)</f>
        <v/>
      </c>
      <c r="K23" s="34"/>
      <c r="L23" s="5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6.96" customHeight="1">
      <c r="A24" s="34"/>
      <c r="B24" s="40"/>
      <c r="C24" s="34"/>
      <c r="D24" s="34"/>
      <c r="E24" s="34"/>
      <c r="F24" s="34"/>
      <c r="G24" s="34"/>
      <c r="H24" s="34"/>
      <c r="I24" s="34"/>
      <c r="J24" s="34"/>
      <c r="K24" s="34"/>
      <c r="L24" s="5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12" customHeight="1">
      <c r="A25" s="34"/>
      <c r="B25" s="40"/>
      <c r="C25" s="34"/>
      <c r="D25" s="146" t="s">
        <v>35</v>
      </c>
      <c r="E25" s="34"/>
      <c r="F25" s="34"/>
      <c r="G25" s="34"/>
      <c r="H25" s="34"/>
      <c r="I25" s="146" t="s">
        <v>25</v>
      </c>
      <c r="J25" s="137" t="s">
        <v>1</v>
      </c>
      <c r="K25" s="34"/>
      <c r="L25" s="5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8" customHeight="1">
      <c r="A26" s="34"/>
      <c r="B26" s="40"/>
      <c r="C26" s="34"/>
      <c r="D26" s="34"/>
      <c r="E26" s="137" t="s">
        <v>36</v>
      </c>
      <c r="F26" s="34"/>
      <c r="G26" s="34"/>
      <c r="H26" s="34"/>
      <c r="I26" s="146" t="s">
        <v>28</v>
      </c>
      <c r="J26" s="137" t="s">
        <v>1</v>
      </c>
      <c r="K26" s="34"/>
      <c r="L26" s="5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2" customFormat="1" ht="6.96" customHeight="1">
      <c r="A27" s="34"/>
      <c r="B27" s="40"/>
      <c r="C27" s="34"/>
      <c r="D27" s="34"/>
      <c r="E27" s="34"/>
      <c r="F27" s="34"/>
      <c r="G27" s="34"/>
      <c r="H27" s="34"/>
      <c r="I27" s="34"/>
      <c r="J27" s="34"/>
      <c r="K27" s="34"/>
      <c r="L27" s="59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="2" customFormat="1" ht="12" customHeight="1">
      <c r="A28" s="34"/>
      <c r="B28" s="40"/>
      <c r="C28" s="34"/>
      <c r="D28" s="146" t="s">
        <v>37</v>
      </c>
      <c r="E28" s="34"/>
      <c r="F28" s="34"/>
      <c r="G28" s="34"/>
      <c r="H28" s="34"/>
      <c r="I28" s="34"/>
      <c r="J28" s="34"/>
      <c r="K28" s="34"/>
      <c r="L28" s="5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8" customFormat="1" ht="16.5" customHeight="1">
      <c r="A29" s="150"/>
      <c r="B29" s="151"/>
      <c r="C29" s="150"/>
      <c r="D29" s="150"/>
      <c r="E29" s="152" t="s">
        <v>1</v>
      </c>
      <c r="F29" s="152"/>
      <c r="G29" s="152"/>
      <c r="H29" s="152"/>
      <c r="I29" s="150"/>
      <c r="J29" s="150"/>
      <c r="K29" s="150"/>
      <c r="L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="2" customFormat="1" ht="6.96" customHeight="1">
      <c r="A30" s="34"/>
      <c r="B30" s="40"/>
      <c r="C30" s="34"/>
      <c r="D30" s="34"/>
      <c r="E30" s="34"/>
      <c r="F30" s="34"/>
      <c r="G30" s="34"/>
      <c r="H30" s="34"/>
      <c r="I30" s="34"/>
      <c r="J30" s="34"/>
      <c r="K30" s="34"/>
      <c r="L30" s="5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40"/>
      <c r="C31" s="34"/>
      <c r="D31" s="154"/>
      <c r="E31" s="154"/>
      <c r="F31" s="154"/>
      <c r="G31" s="154"/>
      <c r="H31" s="154"/>
      <c r="I31" s="154"/>
      <c r="J31" s="154"/>
      <c r="K31" s="154"/>
      <c r="L31" s="5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25.44" customHeight="1">
      <c r="A32" s="34"/>
      <c r="B32" s="40"/>
      <c r="C32" s="34"/>
      <c r="D32" s="155" t="s">
        <v>38</v>
      </c>
      <c r="E32" s="34"/>
      <c r="F32" s="34"/>
      <c r="G32" s="34"/>
      <c r="H32" s="34"/>
      <c r="I32" s="34"/>
      <c r="J32" s="156">
        <f>ROUND(J120, 2)</f>
        <v>0</v>
      </c>
      <c r="K32" s="34"/>
      <c r="L32" s="5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6.96" customHeight="1">
      <c r="A33" s="34"/>
      <c r="B33" s="40"/>
      <c r="C33" s="34"/>
      <c r="D33" s="154"/>
      <c r="E33" s="154"/>
      <c r="F33" s="154"/>
      <c r="G33" s="154"/>
      <c r="H33" s="154"/>
      <c r="I33" s="154"/>
      <c r="J33" s="154"/>
      <c r="K33" s="154"/>
      <c r="L33" s="5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40"/>
      <c r="C34" s="34"/>
      <c r="D34" s="34"/>
      <c r="E34" s="34"/>
      <c r="F34" s="157" t="s">
        <v>40</v>
      </c>
      <c r="G34" s="34"/>
      <c r="H34" s="34"/>
      <c r="I34" s="157" t="s">
        <v>39</v>
      </c>
      <c r="J34" s="157" t="s">
        <v>41</v>
      </c>
      <c r="K34" s="34"/>
      <c r="L34" s="5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="2" customFormat="1" ht="14.4" customHeight="1">
      <c r="A35" s="34"/>
      <c r="B35" s="40"/>
      <c r="C35" s="34"/>
      <c r="D35" s="158" t="s">
        <v>42</v>
      </c>
      <c r="E35" s="146" t="s">
        <v>43</v>
      </c>
      <c r="F35" s="159">
        <f>ROUND((SUM(BE120:BE130)),  2)</f>
        <v>0</v>
      </c>
      <c r="G35" s="34"/>
      <c r="H35" s="34"/>
      <c r="I35" s="160">
        <v>0.20999999999999999</v>
      </c>
      <c r="J35" s="159">
        <f>ROUND(((SUM(BE120:BE130))*I35),  2)</f>
        <v>0</v>
      </c>
      <c r="K35" s="34"/>
      <c r="L35" s="5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14.4" customHeight="1">
      <c r="A36" s="34"/>
      <c r="B36" s="40"/>
      <c r="C36" s="34"/>
      <c r="D36" s="34"/>
      <c r="E36" s="146" t="s">
        <v>44</v>
      </c>
      <c r="F36" s="159">
        <f>ROUND((SUM(BF120:BF130)),  2)</f>
        <v>0</v>
      </c>
      <c r="G36" s="34"/>
      <c r="H36" s="34"/>
      <c r="I36" s="160">
        <v>0.14999999999999999</v>
      </c>
      <c r="J36" s="159">
        <f>ROUND(((SUM(BF120:BF130))*I36),  2)</f>
        <v>0</v>
      </c>
      <c r="K36" s="34"/>
      <c r="L36" s="5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46" t="s">
        <v>45</v>
      </c>
      <c r="F37" s="159">
        <f>ROUND((SUM(BG120:BG130)),  2)</f>
        <v>0</v>
      </c>
      <c r="G37" s="34"/>
      <c r="H37" s="34"/>
      <c r="I37" s="160">
        <v>0.20999999999999999</v>
      </c>
      <c r="J37" s="159">
        <f>0</f>
        <v>0</v>
      </c>
      <c r="K37" s="34"/>
      <c r="L37" s="5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14.4" customHeight="1">
      <c r="A38" s="34"/>
      <c r="B38" s="40"/>
      <c r="C38" s="34"/>
      <c r="D38" s="34"/>
      <c r="E38" s="146" t="s">
        <v>46</v>
      </c>
      <c r="F38" s="159">
        <f>ROUND((SUM(BH120:BH130)),  2)</f>
        <v>0</v>
      </c>
      <c r="G38" s="34"/>
      <c r="H38" s="34"/>
      <c r="I38" s="160">
        <v>0.14999999999999999</v>
      </c>
      <c r="J38" s="159">
        <f>0</f>
        <v>0</v>
      </c>
      <c r="K38" s="34"/>
      <c r="L38" s="5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14.4" customHeight="1">
      <c r="A39" s="34"/>
      <c r="B39" s="40"/>
      <c r="C39" s="34"/>
      <c r="D39" s="34"/>
      <c r="E39" s="146" t="s">
        <v>47</v>
      </c>
      <c r="F39" s="159">
        <f>ROUND((SUM(BI120:BI130)),  2)</f>
        <v>0</v>
      </c>
      <c r="G39" s="34"/>
      <c r="H39" s="34"/>
      <c r="I39" s="160">
        <v>0</v>
      </c>
      <c r="J39" s="159">
        <f>0</f>
        <v>0</v>
      </c>
      <c r="K39" s="34"/>
      <c r="L39" s="5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6.96" customHeight="1">
      <c r="A40" s="34"/>
      <c r="B40" s="40"/>
      <c r="C40" s="34"/>
      <c r="D40" s="34"/>
      <c r="E40" s="34"/>
      <c r="F40" s="34"/>
      <c r="G40" s="34"/>
      <c r="H40" s="34"/>
      <c r="I40" s="34"/>
      <c r="J40" s="34"/>
      <c r="K40" s="34"/>
      <c r="L40" s="5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2" customFormat="1" ht="25.44" customHeight="1">
      <c r="A41" s="34"/>
      <c r="B41" s="40"/>
      <c r="C41" s="161"/>
      <c r="D41" s="162" t="s">
        <v>48</v>
      </c>
      <c r="E41" s="163"/>
      <c r="F41" s="163"/>
      <c r="G41" s="164" t="s">
        <v>49</v>
      </c>
      <c r="H41" s="165" t="s">
        <v>50</v>
      </c>
      <c r="I41" s="163"/>
      <c r="J41" s="166">
        <f>SUM(J32:J39)</f>
        <v>0</v>
      </c>
      <c r="K41" s="167"/>
      <c r="L41" s="59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="2" customFormat="1" ht="14.4" customHeight="1">
      <c r="A42" s="34"/>
      <c r="B42" s="40"/>
      <c r="C42" s="34"/>
      <c r="D42" s="34"/>
      <c r="E42" s="34"/>
      <c r="F42" s="34"/>
      <c r="G42" s="34"/>
      <c r="H42" s="34"/>
      <c r="I42" s="34"/>
      <c r="J42" s="34"/>
      <c r="K42" s="34"/>
      <c r="L42" s="59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="1" customFormat="1" ht="14.4" customHeight="1">
      <c r="B43" s="16"/>
      <c r="L43" s="16"/>
    </row>
    <row r="44" s="1" customFormat="1" ht="14.4" customHeight="1">
      <c r="B44" s="16"/>
      <c r="L44" s="16"/>
    </row>
    <row r="45" s="1" customFormat="1" ht="14.4" customHeight="1">
      <c r="B45" s="16"/>
      <c r="L45" s="16"/>
    </row>
    <row r="46" s="1" customFormat="1" ht="14.4" customHeight="1">
      <c r="B46" s="16"/>
      <c r="L46" s="16"/>
    </row>
    <row r="47" s="1" customFormat="1" ht="14.4" customHeight="1">
      <c r="B47" s="16"/>
      <c r="L47" s="16"/>
    </row>
    <row r="48" s="1" customFormat="1" ht="14.4" customHeight="1">
      <c r="B48" s="16"/>
      <c r="L48" s="16"/>
    </row>
    <row r="49" s="1" customFormat="1" ht="14.4" customHeight="1">
      <c r="B49" s="16"/>
      <c r="L49" s="16"/>
    </row>
    <row r="50" s="2" customFormat="1" ht="14.4" customHeight="1">
      <c r="B50" s="59"/>
      <c r="D50" s="168" t="s">
        <v>51</v>
      </c>
      <c r="E50" s="169"/>
      <c r="F50" s="169"/>
      <c r="G50" s="168" t="s">
        <v>52</v>
      </c>
      <c r="H50" s="169"/>
      <c r="I50" s="169"/>
      <c r="J50" s="169"/>
      <c r="K50" s="169"/>
      <c r="L50" s="59"/>
    </row>
    <row r="51">
      <c r="B51" s="16"/>
      <c r="L51" s="16"/>
    </row>
    <row r="52">
      <c r="B52" s="16"/>
      <c r="L52" s="16"/>
    </row>
    <row r="53">
      <c r="B53" s="16"/>
      <c r="L53" s="16"/>
    </row>
    <row r="54">
      <c r="B54" s="16"/>
      <c r="L54" s="16"/>
    </row>
    <row r="55">
      <c r="B55" s="16"/>
      <c r="L55" s="16"/>
    </row>
    <row r="56">
      <c r="B56" s="16"/>
      <c r="L56" s="16"/>
    </row>
    <row r="57">
      <c r="B57" s="16"/>
      <c r="L57" s="16"/>
    </row>
    <row r="58">
      <c r="B58" s="16"/>
      <c r="L58" s="16"/>
    </row>
    <row r="59">
      <c r="B59" s="16"/>
      <c r="L59" s="16"/>
    </row>
    <row r="60">
      <c r="B60" s="16"/>
      <c r="L60" s="16"/>
    </row>
    <row r="61" s="2" customFormat="1">
      <c r="A61" s="34"/>
      <c r="B61" s="40"/>
      <c r="C61" s="34"/>
      <c r="D61" s="170" t="s">
        <v>53</v>
      </c>
      <c r="E61" s="171"/>
      <c r="F61" s="172" t="s">
        <v>54</v>
      </c>
      <c r="G61" s="170" t="s">
        <v>53</v>
      </c>
      <c r="H61" s="171"/>
      <c r="I61" s="171"/>
      <c r="J61" s="173" t="s">
        <v>54</v>
      </c>
      <c r="K61" s="171"/>
      <c r="L61" s="59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6"/>
      <c r="L62" s="16"/>
    </row>
    <row r="63">
      <c r="B63" s="16"/>
      <c r="L63" s="16"/>
    </row>
    <row r="64">
      <c r="B64" s="16"/>
      <c r="L64" s="16"/>
    </row>
    <row r="65" s="2" customFormat="1">
      <c r="A65" s="34"/>
      <c r="B65" s="40"/>
      <c r="C65" s="34"/>
      <c r="D65" s="168" t="s">
        <v>55</v>
      </c>
      <c r="E65" s="174"/>
      <c r="F65" s="174"/>
      <c r="G65" s="168" t="s">
        <v>56</v>
      </c>
      <c r="H65" s="174"/>
      <c r="I65" s="174"/>
      <c r="J65" s="174"/>
      <c r="K65" s="174"/>
      <c r="L65" s="59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6"/>
      <c r="L66" s="16"/>
    </row>
    <row r="67">
      <c r="B67" s="16"/>
      <c r="L67" s="16"/>
    </row>
    <row r="68">
      <c r="B68" s="16"/>
      <c r="L68" s="16"/>
    </row>
    <row r="69">
      <c r="B69" s="16"/>
      <c r="L69" s="16"/>
    </row>
    <row r="70">
      <c r="B70" s="16"/>
      <c r="L70" s="16"/>
    </row>
    <row r="71">
      <c r="B71" s="16"/>
      <c r="L71" s="16"/>
    </row>
    <row r="72">
      <c r="B72" s="16"/>
      <c r="L72" s="16"/>
    </row>
    <row r="73">
      <c r="B73" s="16"/>
      <c r="L73" s="16"/>
    </row>
    <row r="74">
      <c r="B74" s="16"/>
      <c r="L74" s="16"/>
    </row>
    <row r="75">
      <c r="B75" s="16"/>
      <c r="L75" s="16"/>
    </row>
    <row r="76" s="2" customFormat="1">
      <c r="A76" s="34"/>
      <c r="B76" s="40"/>
      <c r="C76" s="34"/>
      <c r="D76" s="170" t="s">
        <v>53</v>
      </c>
      <c r="E76" s="171"/>
      <c r="F76" s="172" t="s">
        <v>54</v>
      </c>
      <c r="G76" s="170" t="s">
        <v>53</v>
      </c>
      <c r="H76" s="171"/>
      <c r="I76" s="171"/>
      <c r="J76" s="173" t="s">
        <v>54</v>
      </c>
      <c r="K76" s="171"/>
      <c r="L76" s="5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175"/>
      <c r="C77" s="176"/>
      <c r="D77" s="176"/>
      <c r="E77" s="176"/>
      <c r="F77" s="176"/>
      <c r="G77" s="176"/>
      <c r="H77" s="176"/>
      <c r="I77" s="176"/>
      <c r="J77" s="176"/>
      <c r="K77" s="176"/>
      <c r="L77" s="5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177"/>
      <c r="C81" s="178"/>
      <c r="D81" s="178"/>
      <c r="E81" s="178"/>
      <c r="F81" s="178"/>
      <c r="G81" s="178"/>
      <c r="H81" s="178"/>
      <c r="I81" s="178"/>
      <c r="J81" s="178"/>
      <c r="K81" s="178"/>
      <c r="L81" s="59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168</v>
      </c>
      <c r="D82" s="36"/>
      <c r="E82" s="36"/>
      <c r="F82" s="36"/>
      <c r="G82" s="36"/>
      <c r="H82" s="36"/>
      <c r="I82" s="36"/>
      <c r="J82" s="36"/>
      <c r="K82" s="36"/>
      <c r="L82" s="59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9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6"/>
      <c r="E84" s="36"/>
      <c r="F84" s="36"/>
      <c r="G84" s="36"/>
      <c r="H84" s="36"/>
      <c r="I84" s="36"/>
      <c r="J84" s="36"/>
      <c r="K84" s="36"/>
      <c r="L84" s="59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6"/>
      <c r="D85" s="36"/>
      <c r="E85" s="179" t="str">
        <f>E7</f>
        <v>Oprava přejezdů v obvodu ST Karlovy Vary 2023-24</v>
      </c>
      <c r="F85" s="28"/>
      <c r="G85" s="28"/>
      <c r="H85" s="28"/>
      <c r="I85" s="36"/>
      <c r="J85" s="36"/>
      <c r="K85" s="36"/>
      <c r="L85" s="59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1" customFormat="1" ht="12" customHeight="1">
      <c r="B86" s="17"/>
      <c r="C86" s="28" t="s">
        <v>164</v>
      </c>
      <c r="D86" s="18"/>
      <c r="E86" s="18"/>
      <c r="F86" s="18"/>
      <c r="G86" s="18"/>
      <c r="H86" s="18"/>
      <c r="I86" s="18"/>
      <c r="J86" s="18"/>
      <c r="K86" s="18"/>
      <c r="L86" s="16"/>
    </row>
    <row r="87" s="2" customFormat="1" ht="16.5" customHeight="1">
      <c r="A87" s="34"/>
      <c r="B87" s="35"/>
      <c r="C87" s="36"/>
      <c r="D87" s="36"/>
      <c r="E87" s="179" t="s">
        <v>1015</v>
      </c>
      <c r="F87" s="36"/>
      <c r="G87" s="36"/>
      <c r="H87" s="36"/>
      <c r="I87" s="36"/>
      <c r="J87" s="36"/>
      <c r="K87" s="36"/>
      <c r="L87" s="59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12" customHeight="1">
      <c r="A88" s="34"/>
      <c r="B88" s="35"/>
      <c r="C88" s="28" t="s">
        <v>166</v>
      </c>
      <c r="D88" s="36"/>
      <c r="E88" s="36"/>
      <c r="F88" s="36"/>
      <c r="G88" s="36"/>
      <c r="H88" s="36"/>
      <c r="I88" s="36"/>
      <c r="J88" s="36"/>
      <c r="K88" s="36"/>
      <c r="L88" s="59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6.5" customHeight="1">
      <c r="A89" s="34"/>
      <c r="B89" s="35"/>
      <c r="C89" s="36"/>
      <c r="D89" s="36"/>
      <c r="E89" s="72" t="str">
        <f>E11</f>
        <v>A.8.2 - Přeprava</v>
      </c>
      <c r="F89" s="36"/>
      <c r="G89" s="36"/>
      <c r="H89" s="36"/>
      <c r="I89" s="36"/>
      <c r="J89" s="36"/>
      <c r="K89" s="36"/>
      <c r="L89" s="59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9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2" customHeight="1">
      <c r="A91" s="34"/>
      <c r="B91" s="35"/>
      <c r="C91" s="28" t="s">
        <v>20</v>
      </c>
      <c r="D91" s="36"/>
      <c r="E91" s="36"/>
      <c r="F91" s="23" t="str">
        <f>F14</f>
        <v>ST Karlovy Vary</v>
      </c>
      <c r="G91" s="36"/>
      <c r="H91" s="36"/>
      <c r="I91" s="28" t="s">
        <v>22</v>
      </c>
      <c r="J91" s="75" t="str">
        <f>IF(J14="","",J14)</f>
        <v>1. 2. 2023</v>
      </c>
      <c r="K91" s="36"/>
      <c r="L91" s="59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6.96" customHeight="1">
      <c r="A92" s="34"/>
      <c r="B92" s="35"/>
      <c r="C92" s="36"/>
      <c r="D92" s="36"/>
      <c r="E92" s="36"/>
      <c r="F92" s="36"/>
      <c r="G92" s="36"/>
      <c r="H92" s="36"/>
      <c r="I92" s="36"/>
      <c r="J92" s="36"/>
      <c r="K92" s="36"/>
      <c r="L92" s="59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5.15" customHeight="1">
      <c r="A93" s="34"/>
      <c r="B93" s="35"/>
      <c r="C93" s="28" t="s">
        <v>24</v>
      </c>
      <c r="D93" s="36"/>
      <c r="E93" s="36"/>
      <c r="F93" s="23" t="str">
        <f>E17</f>
        <v>Správa železnic,s.o.;OŘ ÚNL - ST Karlovy Vary</v>
      </c>
      <c r="G93" s="36"/>
      <c r="H93" s="36"/>
      <c r="I93" s="28" t="s">
        <v>32</v>
      </c>
      <c r="J93" s="32" t="str">
        <f>E23</f>
        <v xml:space="preserve"> </v>
      </c>
      <c r="K93" s="36"/>
      <c r="L93" s="59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15.15" customHeight="1">
      <c r="A94" s="34"/>
      <c r="B94" s="35"/>
      <c r="C94" s="28" t="s">
        <v>30</v>
      </c>
      <c r="D94" s="36"/>
      <c r="E94" s="36"/>
      <c r="F94" s="23" t="str">
        <f>IF(E20="","",E20)</f>
        <v>Vyplň údaj</v>
      </c>
      <c r="G94" s="36"/>
      <c r="H94" s="36"/>
      <c r="I94" s="28" t="s">
        <v>35</v>
      </c>
      <c r="J94" s="32" t="str">
        <f>E26</f>
        <v>Pavlína Liprtová</v>
      </c>
      <c r="K94" s="36"/>
      <c r="L94" s="59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9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9.28" customHeight="1">
      <c r="A96" s="34"/>
      <c r="B96" s="35"/>
      <c r="C96" s="180" t="s">
        <v>169</v>
      </c>
      <c r="D96" s="181"/>
      <c r="E96" s="181"/>
      <c r="F96" s="181"/>
      <c r="G96" s="181"/>
      <c r="H96" s="181"/>
      <c r="I96" s="181"/>
      <c r="J96" s="182" t="s">
        <v>170</v>
      </c>
      <c r="K96" s="181"/>
      <c r="L96" s="59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="2" customFormat="1" ht="10.32" customHeight="1">
      <c r="A97" s="34"/>
      <c r="B97" s="35"/>
      <c r="C97" s="36"/>
      <c r="D97" s="36"/>
      <c r="E97" s="36"/>
      <c r="F97" s="36"/>
      <c r="G97" s="36"/>
      <c r="H97" s="36"/>
      <c r="I97" s="36"/>
      <c r="J97" s="36"/>
      <c r="K97" s="36"/>
      <c r="L97" s="59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="2" customFormat="1" ht="22.8" customHeight="1">
      <c r="A98" s="34"/>
      <c r="B98" s="35"/>
      <c r="C98" s="183" t="s">
        <v>171</v>
      </c>
      <c r="D98" s="36"/>
      <c r="E98" s="36"/>
      <c r="F98" s="36"/>
      <c r="G98" s="36"/>
      <c r="H98" s="36"/>
      <c r="I98" s="36"/>
      <c r="J98" s="106">
        <f>J120</f>
        <v>0</v>
      </c>
      <c r="K98" s="36"/>
      <c r="L98" s="59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3" t="s">
        <v>172</v>
      </c>
    </row>
    <row r="99" s="2" customFormat="1" ht="21.84" customHeight="1">
      <c r="A99" s="34"/>
      <c r="B99" s="35"/>
      <c r="C99" s="36"/>
      <c r="D99" s="36"/>
      <c r="E99" s="36"/>
      <c r="F99" s="36"/>
      <c r="G99" s="36"/>
      <c r="H99" s="36"/>
      <c r="I99" s="36"/>
      <c r="J99" s="36"/>
      <c r="K99" s="36"/>
      <c r="L99" s="59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="2" customFormat="1" ht="6.96" customHeight="1">
      <c r="A100" s="34"/>
      <c r="B100" s="62"/>
      <c r="C100" s="63"/>
      <c r="D100" s="63"/>
      <c r="E100" s="63"/>
      <c r="F100" s="63"/>
      <c r="G100" s="63"/>
      <c r="H100" s="63"/>
      <c r="I100" s="63"/>
      <c r="J100" s="63"/>
      <c r="K100" s="63"/>
      <c r="L100" s="59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4" s="2" customFormat="1" ht="6.96" customHeight="1">
      <c r="A104" s="34"/>
      <c r="B104" s="64"/>
      <c r="C104" s="65"/>
      <c r="D104" s="65"/>
      <c r="E104" s="65"/>
      <c r="F104" s="65"/>
      <c r="G104" s="65"/>
      <c r="H104" s="65"/>
      <c r="I104" s="65"/>
      <c r="J104" s="65"/>
      <c r="K104" s="65"/>
      <c r="L104" s="59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="2" customFormat="1" ht="24.96" customHeight="1">
      <c r="A105" s="34"/>
      <c r="B105" s="35"/>
      <c r="C105" s="19" t="s">
        <v>173</v>
      </c>
      <c r="D105" s="36"/>
      <c r="E105" s="36"/>
      <c r="F105" s="36"/>
      <c r="G105" s="36"/>
      <c r="H105" s="36"/>
      <c r="I105" s="36"/>
      <c r="J105" s="36"/>
      <c r="K105" s="36"/>
      <c r="L105" s="59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="2" customFormat="1" ht="6.96" customHeight="1">
      <c r="A106" s="34"/>
      <c r="B106" s="35"/>
      <c r="C106" s="36"/>
      <c r="D106" s="36"/>
      <c r="E106" s="36"/>
      <c r="F106" s="36"/>
      <c r="G106" s="36"/>
      <c r="H106" s="36"/>
      <c r="I106" s="36"/>
      <c r="J106" s="36"/>
      <c r="K106" s="36"/>
      <c r="L106" s="59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12" customHeight="1">
      <c r="A107" s="34"/>
      <c r="B107" s="35"/>
      <c r="C107" s="28" t="s">
        <v>16</v>
      </c>
      <c r="D107" s="36"/>
      <c r="E107" s="36"/>
      <c r="F107" s="36"/>
      <c r="G107" s="36"/>
      <c r="H107" s="36"/>
      <c r="I107" s="36"/>
      <c r="J107" s="36"/>
      <c r="K107" s="36"/>
      <c r="L107" s="59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16.5" customHeight="1">
      <c r="A108" s="34"/>
      <c r="B108" s="35"/>
      <c r="C108" s="36"/>
      <c r="D108" s="36"/>
      <c r="E108" s="179" t="str">
        <f>E7</f>
        <v>Oprava přejezdů v obvodu ST Karlovy Vary 2023-24</v>
      </c>
      <c r="F108" s="28"/>
      <c r="G108" s="28"/>
      <c r="H108" s="28"/>
      <c r="I108" s="36"/>
      <c r="J108" s="36"/>
      <c r="K108" s="36"/>
      <c r="L108" s="59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1" customFormat="1" ht="12" customHeight="1">
      <c r="B109" s="17"/>
      <c r="C109" s="28" t="s">
        <v>164</v>
      </c>
      <c r="D109" s="18"/>
      <c r="E109" s="18"/>
      <c r="F109" s="18"/>
      <c r="G109" s="18"/>
      <c r="H109" s="18"/>
      <c r="I109" s="18"/>
      <c r="J109" s="18"/>
      <c r="K109" s="18"/>
      <c r="L109" s="16"/>
    </row>
    <row r="110" s="2" customFormat="1" ht="16.5" customHeight="1">
      <c r="A110" s="34"/>
      <c r="B110" s="35"/>
      <c r="C110" s="36"/>
      <c r="D110" s="36"/>
      <c r="E110" s="179" t="s">
        <v>1015</v>
      </c>
      <c r="F110" s="36"/>
      <c r="G110" s="36"/>
      <c r="H110" s="36"/>
      <c r="I110" s="36"/>
      <c r="J110" s="36"/>
      <c r="K110" s="36"/>
      <c r="L110" s="59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2" customHeight="1">
      <c r="A111" s="34"/>
      <c r="B111" s="35"/>
      <c r="C111" s="28" t="s">
        <v>166</v>
      </c>
      <c r="D111" s="36"/>
      <c r="E111" s="36"/>
      <c r="F111" s="36"/>
      <c r="G111" s="36"/>
      <c r="H111" s="36"/>
      <c r="I111" s="36"/>
      <c r="J111" s="36"/>
      <c r="K111" s="36"/>
      <c r="L111" s="59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6.5" customHeight="1">
      <c r="A112" s="34"/>
      <c r="B112" s="35"/>
      <c r="C112" s="36"/>
      <c r="D112" s="36"/>
      <c r="E112" s="72" t="str">
        <f>E11</f>
        <v>A.8.2 - Přeprava</v>
      </c>
      <c r="F112" s="36"/>
      <c r="G112" s="36"/>
      <c r="H112" s="36"/>
      <c r="I112" s="36"/>
      <c r="J112" s="36"/>
      <c r="K112" s="36"/>
      <c r="L112" s="59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6.96" customHeight="1">
      <c r="A113" s="34"/>
      <c r="B113" s="35"/>
      <c r="C113" s="36"/>
      <c r="D113" s="36"/>
      <c r="E113" s="36"/>
      <c r="F113" s="36"/>
      <c r="G113" s="36"/>
      <c r="H113" s="36"/>
      <c r="I113" s="36"/>
      <c r="J113" s="36"/>
      <c r="K113" s="36"/>
      <c r="L113" s="59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2" customHeight="1">
      <c r="A114" s="34"/>
      <c r="B114" s="35"/>
      <c r="C114" s="28" t="s">
        <v>20</v>
      </c>
      <c r="D114" s="36"/>
      <c r="E114" s="36"/>
      <c r="F114" s="23" t="str">
        <f>F14</f>
        <v>ST Karlovy Vary</v>
      </c>
      <c r="G114" s="36"/>
      <c r="H114" s="36"/>
      <c r="I114" s="28" t="s">
        <v>22</v>
      </c>
      <c r="J114" s="75" t="str">
        <f>IF(J14="","",J14)</f>
        <v>1. 2. 2023</v>
      </c>
      <c r="K114" s="36"/>
      <c r="L114" s="59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6.96" customHeight="1">
      <c r="A115" s="34"/>
      <c r="B115" s="35"/>
      <c r="C115" s="36"/>
      <c r="D115" s="36"/>
      <c r="E115" s="36"/>
      <c r="F115" s="36"/>
      <c r="G115" s="36"/>
      <c r="H115" s="36"/>
      <c r="I115" s="36"/>
      <c r="J115" s="36"/>
      <c r="K115" s="36"/>
      <c r="L115" s="59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5.15" customHeight="1">
      <c r="A116" s="34"/>
      <c r="B116" s="35"/>
      <c r="C116" s="28" t="s">
        <v>24</v>
      </c>
      <c r="D116" s="36"/>
      <c r="E116" s="36"/>
      <c r="F116" s="23" t="str">
        <f>E17</f>
        <v>Správa železnic,s.o.;OŘ ÚNL - ST Karlovy Vary</v>
      </c>
      <c r="G116" s="36"/>
      <c r="H116" s="36"/>
      <c r="I116" s="28" t="s">
        <v>32</v>
      </c>
      <c r="J116" s="32" t="str">
        <f>E23</f>
        <v xml:space="preserve"> </v>
      </c>
      <c r="K116" s="36"/>
      <c r="L116" s="59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5.15" customHeight="1">
      <c r="A117" s="34"/>
      <c r="B117" s="35"/>
      <c r="C117" s="28" t="s">
        <v>30</v>
      </c>
      <c r="D117" s="36"/>
      <c r="E117" s="36"/>
      <c r="F117" s="23" t="str">
        <f>IF(E20="","",E20)</f>
        <v>Vyplň údaj</v>
      </c>
      <c r="G117" s="36"/>
      <c r="H117" s="36"/>
      <c r="I117" s="28" t="s">
        <v>35</v>
      </c>
      <c r="J117" s="32" t="str">
        <f>E26</f>
        <v>Pavlína Liprtová</v>
      </c>
      <c r="K117" s="36"/>
      <c r="L117" s="59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0.32" customHeight="1">
      <c r="A118" s="34"/>
      <c r="B118" s="35"/>
      <c r="C118" s="36"/>
      <c r="D118" s="36"/>
      <c r="E118" s="36"/>
      <c r="F118" s="36"/>
      <c r="G118" s="36"/>
      <c r="H118" s="36"/>
      <c r="I118" s="36"/>
      <c r="J118" s="36"/>
      <c r="K118" s="36"/>
      <c r="L118" s="59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9" customFormat="1" ht="29.28" customHeight="1">
      <c r="A119" s="184"/>
      <c r="B119" s="185"/>
      <c r="C119" s="186" t="s">
        <v>174</v>
      </c>
      <c r="D119" s="187" t="s">
        <v>63</v>
      </c>
      <c r="E119" s="187" t="s">
        <v>59</v>
      </c>
      <c r="F119" s="187" t="s">
        <v>60</v>
      </c>
      <c r="G119" s="187" t="s">
        <v>175</v>
      </c>
      <c r="H119" s="187" t="s">
        <v>176</v>
      </c>
      <c r="I119" s="187" t="s">
        <v>177</v>
      </c>
      <c r="J119" s="187" t="s">
        <v>170</v>
      </c>
      <c r="K119" s="188" t="s">
        <v>178</v>
      </c>
      <c r="L119" s="189"/>
      <c r="M119" s="96" t="s">
        <v>1</v>
      </c>
      <c r="N119" s="97" t="s">
        <v>42</v>
      </c>
      <c r="O119" s="97" t="s">
        <v>179</v>
      </c>
      <c r="P119" s="97" t="s">
        <v>180</v>
      </c>
      <c r="Q119" s="97" t="s">
        <v>181</v>
      </c>
      <c r="R119" s="97" t="s">
        <v>182</v>
      </c>
      <c r="S119" s="97" t="s">
        <v>183</v>
      </c>
      <c r="T119" s="98" t="s">
        <v>184</v>
      </c>
      <c r="U119" s="184"/>
      <c r="V119" s="184"/>
      <c r="W119" s="184"/>
      <c r="X119" s="184"/>
      <c r="Y119" s="184"/>
      <c r="Z119" s="184"/>
      <c r="AA119" s="184"/>
      <c r="AB119" s="184"/>
      <c r="AC119" s="184"/>
      <c r="AD119" s="184"/>
      <c r="AE119" s="184"/>
    </row>
    <row r="120" s="2" customFormat="1" ht="22.8" customHeight="1">
      <c r="A120" s="34"/>
      <c r="B120" s="35"/>
      <c r="C120" s="103" t="s">
        <v>185</v>
      </c>
      <c r="D120" s="36"/>
      <c r="E120" s="36"/>
      <c r="F120" s="36"/>
      <c r="G120" s="36"/>
      <c r="H120" s="36"/>
      <c r="I120" s="36"/>
      <c r="J120" s="190">
        <f>BK120</f>
        <v>0</v>
      </c>
      <c r="K120" s="36"/>
      <c r="L120" s="40"/>
      <c r="M120" s="99"/>
      <c r="N120" s="191"/>
      <c r="O120" s="100"/>
      <c r="P120" s="192">
        <f>SUM(P121:P130)</f>
        <v>0</v>
      </c>
      <c r="Q120" s="100"/>
      <c r="R120" s="192">
        <f>SUM(R121:R130)</f>
        <v>0</v>
      </c>
      <c r="S120" s="100"/>
      <c r="T120" s="193">
        <f>SUM(T121:T130)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3" t="s">
        <v>77</v>
      </c>
      <c r="AU120" s="13" t="s">
        <v>172</v>
      </c>
      <c r="BK120" s="194">
        <f>SUM(BK121:BK130)</f>
        <v>0</v>
      </c>
    </row>
    <row r="121" s="2" customFormat="1" ht="101.25" customHeight="1">
      <c r="A121" s="34"/>
      <c r="B121" s="35"/>
      <c r="C121" s="195" t="s">
        <v>85</v>
      </c>
      <c r="D121" s="195" t="s">
        <v>186</v>
      </c>
      <c r="E121" s="196" t="s">
        <v>367</v>
      </c>
      <c r="F121" s="197" t="s">
        <v>509</v>
      </c>
      <c r="G121" s="198" t="s">
        <v>287</v>
      </c>
      <c r="H121" s="199">
        <v>38.683</v>
      </c>
      <c r="I121" s="200"/>
      <c r="J121" s="201">
        <f>ROUND(I121*H121,2)</f>
        <v>0</v>
      </c>
      <c r="K121" s="197" t="s">
        <v>190</v>
      </c>
      <c r="L121" s="40"/>
      <c r="M121" s="202" t="s">
        <v>1</v>
      </c>
      <c r="N121" s="203" t="s">
        <v>43</v>
      </c>
      <c r="O121" s="87"/>
      <c r="P121" s="204">
        <f>O121*H121</f>
        <v>0</v>
      </c>
      <c r="Q121" s="204">
        <v>0</v>
      </c>
      <c r="R121" s="204">
        <f>Q121*H121</f>
        <v>0</v>
      </c>
      <c r="S121" s="204">
        <v>0</v>
      </c>
      <c r="T121" s="205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206" t="s">
        <v>288</v>
      </c>
      <c r="AT121" s="206" t="s">
        <v>186</v>
      </c>
      <c r="AU121" s="206" t="s">
        <v>78</v>
      </c>
      <c r="AY121" s="13" t="s">
        <v>192</v>
      </c>
      <c r="BE121" s="207">
        <f>IF(N121="základní",J121,0)</f>
        <v>0</v>
      </c>
      <c r="BF121" s="207">
        <f>IF(N121="snížená",J121,0)</f>
        <v>0</v>
      </c>
      <c r="BG121" s="207">
        <f>IF(N121="zákl. přenesená",J121,0)</f>
        <v>0</v>
      </c>
      <c r="BH121" s="207">
        <f>IF(N121="sníž. přenesená",J121,0)</f>
        <v>0</v>
      </c>
      <c r="BI121" s="207">
        <f>IF(N121="nulová",J121,0)</f>
        <v>0</v>
      </c>
      <c r="BJ121" s="13" t="s">
        <v>85</v>
      </c>
      <c r="BK121" s="207">
        <f>ROUND(I121*H121,2)</f>
        <v>0</v>
      </c>
      <c r="BL121" s="13" t="s">
        <v>288</v>
      </c>
      <c r="BM121" s="206" t="s">
        <v>1109</v>
      </c>
    </row>
    <row r="122" s="2" customFormat="1">
      <c r="A122" s="34"/>
      <c r="B122" s="35"/>
      <c r="C122" s="36"/>
      <c r="D122" s="210" t="s">
        <v>238</v>
      </c>
      <c r="E122" s="36"/>
      <c r="F122" s="220" t="s">
        <v>389</v>
      </c>
      <c r="G122" s="36"/>
      <c r="H122" s="36"/>
      <c r="I122" s="221"/>
      <c r="J122" s="36"/>
      <c r="K122" s="36"/>
      <c r="L122" s="40"/>
      <c r="M122" s="222"/>
      <c r="N122" s="223"/>
      <c r="O122" s="87"/>
      <c r="P122" s="87"/>
      <c r="Q122" s="87"/>
      <c r="R122" s="87"/>
      <c r="S122" s="87"/>
      <c r="T122" s="88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3" t="s">
        <v>238</v>
      </c>
      <c r="AU122" s="13" t="s">
        <v>78</v>
      </c>
    </row>
    <row r="123" s="10" customFormat="1">
      <c r="A123" s="10"/>
      <c r="B123" s="208"/>
      <c r="C123" s="209"/>
      <c r="D123" s="210" t="s">
        <v>194</v>
      </c>
      <c r="E123" s="211" t="s">
        <v>1</v>
      </c>
      <c r="F123" s="212" t="s">
        <v>1110</v>
      </c>
      <c r="G123" s="209"/>
      <c r="H123" s="213">
        <v>38.683</v>
      </c>
      <c r="I123" s="214"/>
      <c r="J123" s="209"/>
      <c r="K123" s="209"/>
      <c r="L123" s="215"/>
      <c r="M123" s="216"/>
      <c r="N123" s="217"/>
      <c r="O123" s="217"/>
      <c r="P123" s="217"/>
      <c r="Q123" s="217"/>
      <c r="R123" s="217"/>
      <c r="S123" s="217"/>
      <c r="T123" s="218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  <c r="AT123" s="219" t="s">
        <v>194</v>
      </c>
      <c r="AU123" s="219" t="s">
        <v>78</v>
      </c>
      <c r="AV123" s="10" t="s">
        <v>87</v>
      </c>
      <c r="AW123" s="10" t="s">
        <v>34</v>
      </c>
      <c r="AX123" s="10" t="s">
        <v>85</v>
      </c>
      <c r="AY123" s="219" t="s">
        <v>192</v>
      </c>
    </row>
    <row r="124" s="2" customFormat="1" ht="90" customHeight="1">
      <c r="A124" s="34"/>
      <c r="B124" s="35"/>
      <c r="C124" s="195" t="s">
        <v>87</v>
      </c>
      <c r="D124" s="195" t="s">
        <v>186</v>
      </c>
      <c r="E124" s="196" t="s">
        <v>381</v>
      </c>
      <c r="F124" s="197" t="s">
        <v>382</v>
      </c>
      <c r="G124" s="198" t="s">
        <v>287</v>
      </c>
      <c r="H124" s="199">
        <v>38.683</v>
      </c>
      <c r="I124" s="200"/>
      <c r="J124" s="201">
        <f>ROUND(I124*H124,2)</f>
        <v>0</v>
      </c>
      <c r="K124" s="197" t="s">
        <v>190</v>
      </c>
      <c r="L124" s="40"/>
      <c r="M124" s="202" t="s">
        <v>1</v>
      </c>
      <c r="N124" s="203" t="s">
        <v>43</v>
      </c>
      <c r="O124" s="87"/>
      <c r="P124" s="204">
        <f>O124*H124</f>
        <v>0</v>
      </c>
      <c r="Q124" s="204">
        <v>0</v>
      </c>
      <c r="R124" s="204">
        <f>Q124*H124</f>
        <v>0</v>
      </c>
      <c r="S124" s="204">
        <v>0</v>
      </c>
      <c r="T124" s="205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206" t="s">
        <v>288</v>
      </c>
      <c r="AT124" s="206" t="s">
        <v>186</v>
      </c>
      <c r="AU124" s="206" t="s">
        <v>78</v>
      </c>
      <c r="AY124" s="13" t="s">
        <v>192</v>
      </c>
      <c r="BE124" s="207">
        <f>IF(N124="základní",J124,0)</f>
        <v>0</v>
      </c>
      <c r="BF124" s="207">
        <f>IF(N124="snížená",J124,0)</f>
        <v>0</v>
      </c>
      <c r="BG124" s="207">
        <f>IF(N124="zákl. přenesená",J124,0)</f>
        <v>0</v>
      </c>
      <c r="BH124" s="207">
        <f>IF(N124="sníž. přenesená",J124,0)</f>
        <v>0</v>
      </c>
      <c r="BI124" s="207">
        <f>IF(N124="nulová",J124,0)</f>
        <v>0</v>
      </c>
      <c r="BJ124" s="13" t="s">
        <v>85</v>
      </c>
      <c r="BK124" s="207">
        <f>ROUND(I124*H124,2)</f>
        <v>0</v>
      </c>
      <c r="BL124" s="13" t="s">
        <v>288</v>
      </c>
      <c r="BM124" s="206" t="s">
        <v>1111</v>
      </c>
    </row>
    <row r="125" s="10" customFormat="1">
      <c r="A125" s="10"/>
      <c r="B125" s="208"/>
      <c r="C125" s="209"/>
      <c r="D125" s="210" t="s">
        <v>194</v>
      </c>
      <c r="E125" s="211" t="s">
        <v>1</v>
      </c>
      <c r="F125" s="212" t="s">
        <v>1112</v>
      </c>
      <c r="G125" s="209"/>
      <c r="H125" s="213">
        <v>38.683</v>
      </c>
      <c r="I125" s="214"/>
      <c r="J125" s="209"/>
      <c r="K125" s="209"/>
      <c r="L125" s="215"/>
      <c r="M125" s="216"/>
      <c r="N125" s="217"/>
      <c r="O125" s="217"/>
      <c r="P125" s="217"/>
      <c r="Q125" s="217"/>
      <c r="R125" s="217"/>
      <c r="S125" s="217"/>
      <c r="T125" s="218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  <c r="AT125" s="219" t="s">
        <v>194</v>
      </c>
      <c r="AU125" s="219" t="s">
        <v>78</v>
      </c>
      <c r="AV125" s="10" t="s">
        <v>87</v>
      </c>
      <c r="AW125" s="10" t="s">
        <v>34</v>
      </c>
      <c r="AX125" s="10" t="s">
        <v>85</v>
      </c>
      <c r="AY125" s="219" t="s">
        <v>192</v>
      </c>
    </row>
    <row r="126" s="2" customFormat="1" ht="101.25" customHeight="1">
      <c r="A126" s="34"/>
      <c r="B126" s="35"/>
      <c r="C126" s="195" t="s">
        <v>201</v>
      </c>
      <c r="D126" s="195" t="s">
        <v>186</v>
      </c>
      <c r="E126" s="196" t="s">
        <v>372</v>
      </c>
      <c r="F126" s="197" t="s">
        <v>512</v>
      </c>
      <c r="G126" s="198" t="s">
        <v>287</v>
      </c>
      <c r="H126" s="199">
        <v>149.74500000000001</v>
      </c>
      <c r="I126" s="200"/>
      <c r="J126" s="201">
        <f>ROUND(I126*H126,2)</f>
        <v>0</v>
      </c>
      <c r="K126" s="197" t="s">
        <v>190</v>
      </c>
      <c r="L126" s="40"/>
      <c r="M126" s="202" t="s">
        <v>1</v>
      </c>
      <c r="N126" s="203" t="s">
        <v>43</v>
      </c>
      <c r="O126" s="87"/>
      <c r="P126" s="204">
        <f>O126*H126</f>
        <v>0</v>
      </c>
      <c r="Q126" s="204">
        <v>0</v>
      </c>
      <c r="R126" s="204">
        <f>Q126*H126</f>
        <v>0</v>
      </c>
      <c r="S126" s="204">
        <v>0</v>
      </c>
      <c r="T126" s="205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206" t="s">
        <v>288</v>
      </c>
      <c r="AT126" s="206" t="s">
        <v>186</v>
      </c>
      <c r="AU126" s="206" t="s">
        <v>78</v>
      </c>
      <c r="AY126" s="13" t="s">
        <v>192</v>
      </c>
      <c r="BE126" s="207">
        <f>IF(N126="základní",J126,0)</f>
        <v>0</v>
      </c>
      <c r="BF126" s="207">
        <f>IF(N126="snížená",J126,0)</f>
        <v>0</v>
      </c>
      <c r="BG126" s="207">
        <f>IF(N126="zákl. přenesená",J126,0)</f>
        <v>0</v>
      </c>
      <c r="BH126" s="207">
        <f>IF(N126="sníž. přenesená",J126,0)</f>
        <v>0</v>
      </c>
      <c r="BI126" s="207">
        <f>IF(N126="nulová",J126,0)</f>
        <v>0</v>
      </c>
      <c r="BJ126" s="13" t="s">
        <v>85</v>
      </c>
      <c r="BK126" s="207">
        <f>ROUND(I126*H126,2)</f>
        <v>0</v>
      </c>
      <c r="BL126" s="13" t="s">
        <v>288</v>
      </c>
      <c r="BM126" s="206" t="s">
        <v>1113</v>
      </c>
    </row>
    <row r="127" s="2" customFormat="1">
      <c r="A127" s="34"/>
      <c r="B127" s="35"/>
      <c r="C127" s="36"/>
      <c r="D127" s="210" t="s">
        <v>238</v>
      </c>
      <c r="E127" s="36"/>
      <c r="F127" s="220" t="s">
        <v>1114</v>
      </c>
      <c r="G127" s="36"/>
      <c r="H127" s="36"/>
      <c r="I127" s="221"/>
      <c r="J127" s="36"/>
      <c r="K127" s="36"/>
      <c r="L127" s="40"/>
      <c r="M127" s="222"/>
      <c r="N127" s="223"/>
      <c r="O127" s="87"/>
      <c r="P127" s="87"/>
      <c r="Q127" s="87"/>
      <c r="R127" s="87"/>
      <c r="S127" s="87"/>
      <c r="T127" s="88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3" t="s">
        <v>238</v>
      </c>
      <c r="AU127" s="13" t="s">
        <v>78</v>
      </c>
    </row>
    <row r="128" s="10" customFormat="1">
      <c r="A128" s="10"/>
      <c r="B128" s="208"/>
      <c r="C128" s="209"/>
      <c r="D128" s="210" t="s">
        <v>194</v>
      </c>
      <c r="E128" s="211" t="s">
        <v>1</v>
      </c>
      <c r="F128" s="212" t="s">
        <v>1115</v>
      </c>
      <c r="G128" s="209"/>
      <c r="H128" s="213">
        <v>149.74500000000001</v>
      </c>
      <c r="I128" s="214"/>
      <c r="J128" s="209"/>
      <c r="K128" s="209"/>
      <c r="L128" s="215"/>
      <c r="M128" s="216"/>
      <c r="N128" s="217"/>
      <c r="O128" s="217"/>
      <c r="P128" s="217"/>
      <c r="Q128" s="217"/>
      <c r="R128" s="217"/>
      <c r="S128" s="217"/>
      <c r="T128" s="218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  <c r="AT128" s="219" t="s">
        <v>194</v>
      </c>
      <c r="AU128" s="219" t="s">
        <v>78</v>
      </c>
      <c r="AV128" s="10" t="s">
        <v>87</v>
      </c>
      <c r="AW128" s="10" t="s">
        <v>34</v>
      </c>
      <c r="AX128" s="10" t="s">
        <v>85</v>
      </c>
      <c r="AY128" s="219" t="s">
        <v>192</v>
      </c>
    </row>
    <row r="129" s="2" customFormat="1" ht="90" customHeight="1">
      <c r="A129" s="34"/>
      <c r="B129" s="35"/>
      <c r="C129" s="195" t="s">
        <v>191</v>
      </c>
      <c r="D129" s="195" t="s">
        <v>186</v>
      </c>
      <c r="E129" s="196" t="s">
        <v>377</v>
      </c>
      <c r="F129" s="197" t="s">
        <v>378</v>
      </c>
      <c r="G129" s="198" t="s">
        <v>218</v>
      </c>
      <c r="H129" s="199">
        <v>2</v>
      </c>
      <c r="I129" s="200"/>
      <c r="J129" s="201">
        <f>ROUND(I129*H129,2)</f>
        <v>0</v>
      </c>
      <c r="K129" s="197" t="s">
        <v>190</v>
      </c>
      <c r="L129" s="40"/>
      <c r="M129" s="202" t="s">
        <v>1</v>
      </c>
      <c r="N129" s="203" t="s">
        <v>43</v>
      </c>
      <c r="O129" s="87"/>
      <c r="P129" s="204">
        <f>O129*H129</f>
        <v>0</v>
      </c>
      <c r="Q129" s="204">
        <v>0</v>
      </c>
      <c r="R129" s="204">
        <f>Q129*H129</f>
        <v>0</v>
      </c>
      <c r="S129" s="204">
        <v>0</v>
      </c>
      <c r="T129" s="205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206" t="s">
        <v>288</v>
      </c>
      <c r="AT129" s="206" t="s">
        <v>186</v>
      </c>
      <c r="AU129" s="206" t="s">
        <v>78</v>
      </c>
      <c r="AY129" s="13" t="s">
        <v>192</v>
      </c>
      <c r="BE129" s="207">
        <f>IF(N129="základní",J129,0)</f>
        <v>0</v>
      </c>
      <c r="BF129" s="207">
        <f>IF(N129="snížená",J129,0)</f>
        <v>0</v>
      </c>
      <c r="BG129" s="207">
        <f>IF(N129="zákl. přenesená",J129,0)</f>
        <v>0</v>
      </c>
      <c r="BH129" s="207">
        <f>IF(N129="sníž. přenesená",J129,0)</f>
        <v>0</v>
      </c>
      <c r="BI129" s="207">
        <f>IF(N129="nulová",J129,0)</f>
        <v>0</v>
      </c>
      <c r="BJ129" s="13" t="s">
        <v>85</v>
      </c>
      <c r="BK129" s="207">
        <f>ROUND(I129*H129,2)</f>
        <v>0</v>
      </c>
      <c r="BL129" s="13" t="s">
        <v>288</v>
      </c>
      <c r="BM129" s="206" t="s">
        <v>1116</v>
      </c>
    </row>
    <row r="130" s="2" customFormat="1">
      <c r="A130" s="34"/>
      <c r="B130" s="35"/>
      <c r="C130" s="36"/>
      <c r="D130" s="210" t="s">
        <v>238</v>
      </c>
      <c r="E130" s="36"/>
      <c r="F130" s="220" t="s">
        <v>380</v>
      </c>
      <c r="G130" s="36"/>
      <c r="H130" s="36"/>
      <c r="I130" s="221"/>
      <c r="J130" s="36"/>
      <c r="K130" s="36"/>
      <c r="L130" s="40"/>
      <c r="M130" s="258"/>
      <c r="N130" s="259"/>
      <c r="O130" s="239"/>
      <c r="P130" s="239"/>
      <c r="Q130" s="239"/>
      <c r="R130" s="239"/>
      <c r="S130" s="239"/>
      <c r="T130" s="260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T130" s="13" t="s">
        <v>238</v>
      </c>
      <c r="AU130" s="13" t="s">
        <v>78</v>
      </c>
    </row>
    <row r="131" s="2" customFormat="1" ht="6.96" customHeight="1">
      <c r="A131" s="34"/>
      <c r="B131" s="62"/>
      <c r="C131" s="63"/>
      <c r="D131" s="63"/>
      <c r="E131" s="63"/>
      <c r="F131" s="63"/>
      <c r="G131" s="63"/>
      <c r="H131" s="63"/>
      <c r="I131" s="63"/>
      <c r="J131" s="63"/>
      <c r="K131" s="63"/>
      <c r="L131" s="40"/>
      <c r="M131" s="34"/>
      <c r="O131" s="34"/>
      <c r="P131" s="34"/>
      <c r="Q131" s="34"/>
      <c r="R131" s="34"/>
      <c r="S131" s="34"/>
      <c r="T131" s="34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</row>
  </sheetData>
  <sheetProtection sheet="1" autoFilter="0" formatColumns="0" formatRows="0" objects="1" scenarios="1" spinCount="100000" saltValue="47g7msdRtX0uioeZGj4Nu+I15r0YJw+BojUfl02EPF6DMKWtk1cVrS0NiNh8fWxLdAIvA7trsz5Kh8pwUceb2Q==" hashValue="ZS1Gy3JZmgBL1B/wl2atLmdNHz3wRWpcTzHWeSB1Bm5gW2NWgxpupGHg+7wY3xjiBssIJMtAjvs/j9oziHoKnA==" algorithmName="SHA-512" password="CC35"/>
  <autoFilter ref="C119:K130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8:H108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162</v>
      </c>
    </row>
    <row r="3" s="1" customFormat="1" ht="6.96" customHeight="1">
      <c r="B3" s="142"/>
      <c r="C3" s="143"/>
      <c r="D3" s="143"/>
      <c r="E3" s="143"/>
      <c r="F3" s="143"/>
      <c r="G3" s="143"/>
      <c r="H3" s="143"/>
      <c r="I3" s="143"/>
      <c r="J3" s="143"/>
      <c r="K3" s="143"/>
      <c r="L3" s="16"/>
      <c r="AT3" s="13" t="s">
        <v>87</v>
      </c>
    </row>
    <row r="4" s="1" customFormat="1" ht="24.96" customHeight="1">
      <c r="B4" s="16"/>
      <c r="D4" s="144" t="s">
        <v>163</v>
      </c>
      <c r="L4" s="16"/>
      <c r="M4" s="145" t="s">
        <v>10</v>
      </c>
      <c r="AT4" s="13" t="s">
        <v>4</v>
      </c>
    </row>
    <row r="5" s="1" customFormat="1" ht="6.96" customHeight="1">
      <c r="B5" s="16"/>
      <c r="L5" s="16"/>
    </row>
    <row r="6" s="1" customFormat="1" ht="12" customHeight="1">
      <c r="B6" s="16"/>
      <c r="D6" s="146" t="s">
        <v>16</v>
      </c>
      <c r="L6" s="16"/>
    </row>
    <row r="7" s="1" customFormat="1" ht="16.5" customHeight="1">
      <c r="B7" s="16"/>
      <c r="E7" s="147" t="str">
        <f>'Rekapitulace stavby'!K6</f>
        <v>Oprava přejezdů v obvodu ST Karlovy Vary 2023-24</v>
      </c>
      <c r="F7" s="146"/>
      <c r="G7" s="146"/>
      <c r="H7" s="146"/>
      <c r="L7" s="16"/>
    </row>
    <row r="8" s="2" customFormat="1" ht="12" customHeight="1">
      <c r="A8" s="34"/>
      <c r="B8" s="40"/>
      <c r="C8" s="34"/>
      <c r="D8" s="146" t="s">
        <v>164</v>
      </c>
      <c r="E8" s="34"/>
      <c r="F8" s="34"/>
      <c r="G8" s="34"/>
      <c r="H8" s="34"/>
      <c r="I8" s="34"/>
      <c r="J8" s="34"/>
      <c r="K8" s="34"/>
      <c r="L8" s="59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40"/>
      <c r="C9" s="34"/>
      <c r="D9" s="34"/>
      <c r="E9" s="148" t="s">
        <v>1117</v>
      </c>
      <c r="F9" s="34"/>
      <c r="G9" s="34"/>
      <c r="H9" s="34"/>
      <c r="I9" s="34"/>
      <c r="J9" s="34"/>
      <c r="K9" s="34"/>
      <c r="L9" s="5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40"/>
      <c r="C10" s="34"/>
      <c r="D10" s="34"/>
      <c r="E10" s="34"/>
      <c r="F10" s="34"/>
      <c r="G10" s="34"/>
      <c r="H10" s="34"/>
      <c r="I10" s="34"/>
      <c r="J10" s="34"/>
      <c r="K10" s="34"/>
      <c r="L10" s="5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40"/>
      <c r="C11" s="34"/>
      <c r="D11" s="146" t="s">
        <v>18</v>
      </c>
      <c r="E11" s="34"/>
      <c r="F11" s="137" t="s">
        <v>1</v>
      </c>
      <c r="G11" s="34"/>
      <c r="H11" s="34"/>
      <c r="I11" s="146" t="s">
        <v>19</v>
      </c>
      <c r="J11" s="137" t="s">
        <v>1</v>
      </c>
      <c r="K11" s="34"/>
      <c r="L11" s="5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40"/>
      <c r="C12" s="34"/>
      <c r="D12" s="146" t="s">
        <v>20</v>
      </c>
      <c r="E12" s="34"/>
      <c r="F12" s="137" t="s">
        <v>21</v>
      </c>
      <c r="G12" s="34"/>
      <c r="H12" s="34"/>
      <c r="I12" s="146" t="s">
        <v>22</v>
      </c>
      <c r="J12" s="149" t="str">
        <f>'Rekapitulace stavby'!AN8</f>
        <v>1. 2. 2023</v>
      </c>
      <c r="K12" s="34"/>
      <c r="L12" s="5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40"/>
      <c r="C13" s="34"/>
      <c r="D13" s="34"/>
      <c r="E13" s="34"/>
      <c r="F13" s="34"/>
      <c r="G13" s="34"/>
      <c r="H13" s="34"/>
      <c r="I13" s="34"/>
      <c r="J13" s="34"/>
      <c r="K13" s="34"/>
      <c r="L13" s="5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40"/>
      <c r="C14" s="34"/>
      <c r="D14" s="146" t="s">
        <v>24</v>
      </c>
      <c r="E14" s="34"/>
      <c r="F14" s="34"/>
      <c r="G14" s="34"/>
      <c r="H14" s="34"/>
      <c r="I14" s="146" t="s">
        <v>25</v>
      </c>
      <c r="J14" s="137" t="s">
        <v>26</v>
      </c>
      <c r="K14" s="34"/>
      <c r="L14" s="5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40"/>
      <c r="C15" s="34"/>
      <c r="D15" s="34"/>
      <c r="E15" s="137" t="s">
        <v>27</v>
      </c>
      <c r="F15" s="34"/>
      <c r="G15" s="34"/>
      <c r="H15" s="34"/>
      <c r="I15" s="146" t="s">
        <v>28</v>
      </c>
      <c r="J15" s="137" t="s">
        <v>29</v>
      </c>
      <c r="K15" s="34"/>
      <c r="L15" s="5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40"/>
      <c r="C16" s="34"/>
      <c r="D16" s="34"/>
      <c r="E16" s="34"/>
      <c r="F16" s="34"/>
      <c r="G16" s="34"/>
      <c r="H16" s="34"/>
      <c r="I16" s="34"/>
      <c r="J16" s="34"/>
      <c r="K16" s="34"/>
      <c r="L16" s="5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40"/>
      <c r="C17" s="34"/>
      <c r="D17" s="146" t="s">
        <v>30</v>
      </c>
      <c r="E17" s="34"/>
      <c r="F17" s="34"/>
      <c r="G17" s="34"/>
      <c r="H17" s="34"/>
      <c r="I17" s="146" t="s">
        <v>25</v>
      </c>
      <c r="J17" s="29" t="str">
        <f>'Rekapitulace stavby'!AN13</f>
        <v>Vyplň údaj</v>
      </c>
      <c r="K17" s="34"/>
      <c r="L17" s="5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40"/>
      <c r="C18" s="34"/>
      <c r="D18" s="34"/>
      <c r="E18" s="29" t="str">
        <f>'Rekapitulace stavby'!E14</f>
        <v>Vyplň údaj</v>
      </c>
      <c r="F18" s="137"/>
      <c r="G18" s="137"/>
      <c r="H18" s="137"/>
      <c r="I18" s="146" t="s">
        <v>28</v>
      </c>
      <c r="J18" s="29" t="str">
        <f>'Rekapitulace stavby'!AN14</f>
        <v>Vyplň údaj</v>
      </c>
      <c r="K18" s="34"/>
      <c r="L18" s="5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40"/>
      <c r="C19" s="34"/>
      <c r="D19" s="34"/>
      <c r="E19" s="34"/>
      <c r="F19" s="34"/>
      <c r="G19" s="34"/>
      <c r="H19" s="34"/>
      <c r="I19" s="34"/>
      <c r="J19" s="34"/>
      <c r="K19" s="34"/>
      <c r="L19" s="5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40"/>
      <c r="C20" s="34"/>
      <c r="D20" s="146" t="s">
        <v>32</v>
      </c>
      <c r="E20" s="34"/>
      <c r="F20" s="34"/>
      <c r="G20" s="34"/>
      <c r="H20" s="34"/>
      <c r="I20" s="146" t="s">
        <v>25</v>
      </c>
      <c r="J20" s="137" t="str">
        <f>IF('Rekapitulace stavby'!AN16="","",'Rekapitulace stavby'!AN16)</f>
        <v/>
      </c>
      <c r="K20" s="34"/>
      <c r="L20" s="5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40"/>
      <c r="C21" s="34"/>
      <c r="D21" s="34"/>
      <c r="E21" s="137" t="str">
        <f>IF('Rekapitulace stavby'!E17="","",'Rekapitulace stavby'!E17)</f>
        <v xml:space="preserve"> </v>
      </c>
      <c r="F21" s="34"/>
      <c r="G21" s="34"/>
      <c r="H21" s="34"/>
      <c r="I21" s="146" t="s">
        <v>28</v>
      </c>
      <c r="J21" s="137" t="str">
        <f>IF('Rekapitulace stavby'!AN17="","",'Rekapitulace stavby'!AN17)</f>
        <v/>
      </c>
      <c r="K21" s="34"/>
      <c r="L21" s="5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40"/>
      <c r="C22" s="34"/>
      <c r="D22" s="34"/>
      <c r="E22" s="34"/>
      <c r="F22" s="34"/>
      <c r="G22" s="34"/>
      <c r="H22" s="34"/>
      <c r="I22" s="34"/>
      <c r="J22" s="34"/>
      <c r="K22" s="34"/>
      <c r="L22" s="5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40"/>
      <c r="C23" s="34"/>
      <c r="D23" s="146" t="s">
        <v>35</v>
      </c>
      <c r="E23" s="34"/>
      <c r="F23" s="34"/>
      <c r="G23" s="34"/>
      <c r="H23" s="34"/>
      <c r="I23" s="146" t="s">
        <v>25</v>
      </c>
      <c r="J23" s="137" t="s">
        <v>1</v>
      </c>
      <c r="K23" s="34"/>
      <c r="L23" s="5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40"/>
      <c r="C24" s="34"/>
      <c r="D24" s="34"/>
      <c r="E24" s="137" t="s">
        <v>36</v>
      </c>
      <c r="F24" s="34"/>
      <c r="G24" s="34"/>
      <c r="H24" s="34"/>
      <c r="I24" s="146" t="s">
        <v>28</v>
      </c>
      <c r="J24" s="137" t="s">
        <v>1</v>
      </c>
      <c r="K24" s="34"/>
      <c r="L24" s="5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40"/>
      <c r="C25" s="34"/>
      <c r="D25" s="34"/>
      <c r="E25" s="34"/>
      <c r="F25" s="34"/>
      <c r="G25" s="34"/>
      <c r="H25" s="34"/>
      <c r="I25" s="34"/>
      <c r="J25" s="34"/>
      <c r="K25" s="34"/>
      <c r="L25" s="5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40"/>
      <c r="C26" s="34"/>
      <c r="D26" s="146" t="s">
        <v>37</v>
      </c>
      <c r="E26" s="34"/>
      <c r="F26" s="34"/>
      <c r="G26" s="34"/>
      <c r="H26" s="34"/>
      <c r="I26" s="34"/>
      <c r="J26" s="34"/>
      <c r="K26" s="34"/>
      <c r="L26" s="5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50"/>
      <c r="B27" s="151"/>
      <c r="C27" s="150"/>
      <c r="D27" s="150"/>
      <c r="E27" s="152" t="s">
        <v>1</v>
      </c>
      <c r="F27" s="152"/>
      <c r="G27" s="152"/>
      <c r="H27" s="152"/>
      <c r="I27" s="150"/>
      <c r="J27" s="150"/>
      <c r="K27" s="150"/>
      <c r="L27" s="153"/>
      <c r="S27" s="150"/>
      <c r="T27" s="150"/>
      <c r="U27" s="150"/>
      <c r="V27" s="150"/>
      <c r="W27" s="150"/>
      <c r="X27" s="150"/>
      <c r="Y27" s="150"/>
      <c r="Z27" s="150"/>
      <c r="AA27" s="150"/>
      <c r="AB27" s="150"/>
      <c r="AC27" s="150"/>
      <c r="AD27" s="150"/>
      <c r="AE27" s="150"/>
    </row>
    <row r="28" s="2" customFormat="1" ht="6.96" customHeight="1">
      <c r="A28" s="34"/>
      <c r="B28" s="40"/>
      <c r="C28" s="34"/>
      <c r="D28" s="34"/>
      <c r="E28" s="34"/>
      <c r="F28" s="34"/>
      <c r="G28" s="34"/>
      <c r="H28" s="34"/>
      <c r="I28" s="34"/>
      <c r="J28" s="34"/>
      <c r="K28" s="34"/>
      <c r="L28" s="5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40"/>
      <c r="C29" s="34"/>
      <c r="D29" s="154"/>
      <c r="E29" s="154"/>
      <c r="F29" s="154"/>
      <c r="G29" s="154"/>
      <c r="H29" s="154"/>
      <c r="I29" s="154"/>
      <c r="J29" s="154"/>
      <c r="K29" s="154"/>
      <c r="L29" s="59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40"/>
      <c r="C30" s="34"/>
      <c r="D30" s="155" t="s">
        <v>38</v>
      </c>
      <c r="E30" s="34"/>
      <c r="F30" s="34"/>
      <c r="G30" s="34"/>
      <c r="H30" s="34"/>
      <c r="I30" s="34"/>
      <c r="J30" s="156">
        <f>ROUND(J116, 2)</f>
        <v>0</v>
      </c>
      <c r="K30" s="34"/>
      <c r="L30" s="5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40"/>
      <c r="C31" s="34"/>
      <c r="D31" s="154"/>
      <c r="E31" s="154"/>
      <c r="F31" s="154"/>
      <c r="G31" s="154"/>
      <c r="H31" s="154"/>
      <c r="I31" s="154"/>
      <c r="J31" s="154"/>
      <c r="K31" s="154"/>
      <c r="L31" s="5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40"/>
      <c r="C32" s="34"/>
      <c r="D32" s="34"/>
      <c r="E32" s="34"/>
      <c r="F32" s="157" t="s">
        <v>40</v>
      </c>
      <c r="G32" s="34"/>
      <c r="H32" s="34"/>
      <c r="I32" s="157" t="s">
        <v>39</v>
      </c>
      <c r="J32" s="157" t="s">
        <v>41</v>
      </c>
      <c r="K32" s="34"/>
      <c r="L32" s="5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40"/>
      <c r="C33" s="34"/>
      <c r="D33" s="158" t="s">
        <v>42</v>
      </c>
      <c r="E33" s="146" t="s">
        <v>43</v>
      </c>
      <c r="F33" s="159">
        <f>ROUND((SUM(BE116:BE135)),  2)</f>
        <v>0</v>
      </c>
      <c r="G33" s="34"/>
      <c r="H33" s="34"/>
      <c r="I33" s="160">
        <v>0.20999999999999999</v>
      </c>
      <c r="J33" s="159">
        <f>ROUND(((SUM(BE116:BE135))*I33),  2)</f>
        <v>0</v>
      </c>
      <c r="K33" s="34"/>
      <c r="L33" s="5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40"/>
      <c r="C34" s="34"/>
      <c r="D34" s="34"/>
      <c r="E34" s="146" t="s">
        <v>44</v>
      </c>
      <c r="F34" s="159">
        <f>ROUND((SUM(BF116:BF135)),  2)</f>
        <v>0</v>
      </c>
      <c r="G34" s="34"/>
      <c r="H34" s="34"/>
      <c r="I34" s="160">
        <v>0.14999999999999999</v>
      </c>
      <c r="J34" s="159">
        <f>ROUND(((SUM(BF116:BF135))*I34),  2)</f>
        <v>0</v>
      </c>
      <c r="K34" s="34"/>
      <c r="L34" s="5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40"/>
      <c r="C35" s="34"/>
      <c r="D35" s="34"/>
      <c r="E35" s="146" t="s">
        <v>45</v>
      </c>
      <c r="F35" s="159">
        <f>ROUND((SUM(BG116:BG135)),  2)</f>
        <v>0</v>
      </c>
      <c r="G35" s="34"/>
      <c r="H35" s="34"/>
      <c r="I35" s="160">
        <v>0.20999999999999999</v>
      </c>
      <c r="J35" s="159">
        <f>0</f>
        <v>0</v>
      </c>
      <c r="K35" s="34"/>
      <c r="L35" s="5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40"/>
      <c r="C36" s="34"/>
      <c r="D36" s="34"/>
      <c r="E36" s="146" t="s">
        <v>46</v>
      </c>
      <c r="F36" s="159">
        <f>ROUND((SUM(BH116:BH135)),  2)</f>
        <v>0</v>
      </c>
      <c r="G36" s="34"/>
      <c r="H36" s="34"/>
      <c r="I36" s="160">
        <v>0.14999999999999999</v>
      </c>
      <c r="J36" s="159">
        <f>0</f>
        <v>0</v>
      </c>
      <c r="K36" s="34"/>
      <c r="L36" s="5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46" t="s">
        <v>47</v>
      </c>
      <c r="F37" s="159">
        <f>ROUND((SUM(BI116:BI135)),  2)</f>
        <v>0</v>
      </c>
      <c r="G37" s="34"/>
      <c r="H37" s="34"/>
      <c r="I37" s="160">
        <v>0</v>
      </c>
      <c r="J37" s="159">
        <f>0</f>
        <v>0</v>
      </c>
      <c r="K37" s="34"/>
      <c r="L37" s="5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40"/>
      <c r="C38" s="34"/>
      <c r="D38" s="34"/>
      <c r="E38" s="34"/>
      <c r="F38" s="34"/>
      <c r="G38" s="34"/>
      <c r="H38" s="34"/>
      <c r="I38" s="34"/>
      <c r="J38" s="34"/>
      <c r="K38" s="34"/>
      <c r="L38" s="5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40"/>
      <c r="C39" s="161"/>
      <c r="D39" s="162" t="s">
        <v>48</v>
      </c>
      <c r="E39" s="163"/>
      <c r="F39" s="163"/>
      <c r="G39" s="164" t="s">
        <v>49</v>
      </c>
      <c r="H39" s="165" t="s">
        <v>50</v>
      </c>
      <c r="I39" s="163"/>
      <c r="J39" s="166">
        <f>SUM(J30:J37)</f>
        <v>0</v>
      </c>
      <c r="K39" s="167"/>
      <c r="L39" s="5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40"/>
      <c r="C40" s="34"/>
      <c r="D40" s="34"/>
      <c r="E40" s="34"/>
      <c r="F40" s="34"/>
      <c r="G40" s="34"/>
      <c r="H40" s="34"/>
      <c r="I40" s="34"/>
      <c r="J40" s="34"/>
      <c r="K40" s="34"/>
      <c r="L40" s="5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1" customFormat="1" ht="14.4" customHeight="1">
      <c r="B41" s="16"/>
      <c r="L41" s="16"/>
    </row>
    <row r="42" s="1" customFormat="1" ht="14.4" customHeight="1">
      <c r="B42" s="16"/>
      <c r="L42" s="16"/>
    </row>
    <row r="43" s="1" customFormat="1" ht="14.4" customHeight="1">
      <c r="B43" s="16"/>
      <c r="L43" s="16"/>
    </row>
    <row r="44" s="1" customFormat="1" ht="14.4" customHeight="1">
      <c r="B44" s="16"/>
      <c r="L44" s="16"/>
    </row>
    <row r="45" s="1" customFormat="1" ht="14.4" customHeight="1">
      <c r="B45" s="16"/>
      <c r="L45" s="16"/>
    </row>
    <row r="46" s="1" customFormat="1" ht="14.4" customHeight="1">
      <c r="B46" s="16"/>
      <c r="L46" s="16"/>
    </row>
    <row r="47" s="1" customFormat="1" ht="14.4" customHeight="1">
      <c r="B47" s="16"/>
      <c r="L47" s="16"/>
    </row>
    <row r="48" s="1" customFormat="1" ht="14.4" customHeight="1">
      <c r="B48" s="16"/>
      <c r="L48" s="16"/>
    </row>
    <row r="49" s="1" customFormat="1" ht="14.4" customHeight="1">
      <c r="B49" s="16"/>
      <c r="L49" s="16"/>
    </row>
    <row r="50" s="2" customFormat="1" ht="14.4" customHeight="1">
      <c r="B50" s="59"/>
      <c r="D50" s="168" t="s">
        <v>51</v>
      </c>
      <c r="E50" s="169"/>
      <c r="F50" s="169"/>
      <c r="G50" s="168" t="s">
        <v>52</v>
      </c>
      <c r="H50" s="169"/>
      <c r="I50" s="169"/>
      <c r="J50" s="169"/>
      <c r="K50" s="169"/>
      <c r="L50" s="59"/>
    </row>
    <row r="51">
      <c r="B51" s="16"/>
      <c r="L51" s="16"/>
    </row>
    <row r="52">
      <c r="B52" s="16"/>
      <c r="L52" s="16"/>
    </row>
    <row r="53">
      <c r="B53" s="16"/>
      <c r="L53" s="16"/>
    </row>
    <row r="54">
      <c r="B54" s="16"/>
      <c r="L54" s="16"/>
    </row>
    <row r="55">
      <c r="B55" s="16"/>
      <c r="L55" s="16"/>
    </row>
    <row r="56">
      <c r="B56" s="16"/>
      <c r="L56" s="16"/>
    </row>
    <row r="57">
      <c r="B57" s="16"/>
      <c r="L57" s="16"/>
    </row>
    <row r="58">
      <c r="B58" s="16"/>
      <c r="L58" s="16"/>
    </row>
    <row r="59">
      <c r="B59" s="16"/>
      <c r="L59" s="16"/>
    </row>
    <row r="60">
      <c r="B60" s="16"/>
      <c r="L60" s="16"/>
    </row>
    <row r="61" s="2" customFormat="1">
      <c r="A61" s="34"/>
      <c r="B61" s="40"/>
      <c r="C61" s="34"/>
      <c r="D61" s="170" t="s">
        <v>53</v>
      </c>
      <c r="E61" s="171"/>
      <c r="F61" s="172" t="s">
        <v>54</v>
      </c>
      <c r="G61" s="170" t="s">
        <v>53</v>
      </c>
      <c r="H61" s="171"/>
      <c r="I61" s="171"/>
      <c r="J61" s="173" t="s">
        <v>54</v>
      </c>
      <c r="K61" s="171"/>
      <c r="L61" s="59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6"/>
      <c r="L62" s="16"/>
    </row>
    <row r="63">
      <c r="B63" s="16"/>
      <c r="L63" s="16"/>
    </row>
    <row r="64">
      <c r="B64" s="16"/>
      <c r="L64" s="16"/>
    </row>
    <row r="65" s="2" customFormat="1">
      <c r="A65" s="34"/>
      <c r="B65" s="40"/>
      <c r="C65" s="34"/>
      <c r="D65" s="168" t="s">
        <v>55</v>
      </c>
      <c r="E65" s="174"/>
      <c r="F65" s="174"/>
      <c r="G65" s="168" t="s">
        <v>56</v>
      </c>
      <c r="H65" s="174"/>
      <c r="I65" s="174"/>
      <c r="J65" s="174"/>
      <c r="K65" s="174"/>
      <c r="L65" s="59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6"/>
      <c r="L66" s="16"/>
    </row>
    <row r="67">
      <c r="B67" s="16"/>
      <c r="L67" s="16"/>
    </row>
    <row r="68">
      <c r="B68" s="16"/>
      <c r="L68" s="16"/>
    </row>
    <row r="69">
      <c r="B69" s="16"/>
      <c r="L69" s="16"/>
    </row>
    <row r="70">
      <c r="B70" s="16"/>
      <c r="L70" s="16"/>
    </row>
    <row r="71">
      <c r="B71" s="16"/>
      <c r="L71" s="16"/>
    </row>
    <row r="72">
      <c r="B72" s="16"/>
      <c r="L72" s="16"/>
    </row>
    <row r="73">
      <c r="B73" s="16"/>
      <c r="L73" s="16"/>
    </row>
    <row r="74">
      <c r="B74" s="16"/>
      <c r="L74" s="16"/>
    </row>
    <row r="75">
      <c r="B75" s="16"/>
      <c r="L75" s="16"/>
    </row>
    <row r="76" s="2" customFormat="1">
      <c r="A76" s="34"/>
      <c r="B76" s="40"/>
      <c r="C76" s="34"/>
      <c r="D76" s="170" t="s">
        <v>53</v>
      </c>
      <c r="E76" s="171"/>
      <c r="F76" s="172" t="s">
        <v>54</v>
      </c>
      <c r="G76" s="170" t="s">
        <v>53</v>
      </c>
      <c r="H76" s="171"/>
      <c r="I76" s="171"/>
      <c r="J76" s="173" t="s">
        <v>54</v>
      </c>
      <c r="K76" s="171"/>
      <c r="L76" s="5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175"/>
      <c r="C77" s="176"/>
      <c r="D77" s="176"/>
      <c r="E77" s="176"/>
      <c r="F77" s="176"/>
      <c r="G77" s="176"/>
      <c r="H77" s="176"/>
      <c r="I77" s="176"/>
      <c r="J77" s="176"/>
      <c r="K77" s="176"/>
      <c r="L77" s="5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177"/>
      <c r="C81" s="178"/>
      <c r="D81" s="178"/>
      <c r="E81" s="178"/>
      <c r="F81" s="178"/>
      <c r="G81" s="178"/>
      <c r="H81" s="178"/>
      <c r="I81" s="178"/>
      <c r="J81" s="178"/>
      <c r="K81" s="178"/>
      <c r="L81" s="59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168</v>
      </c>
      <c r="D82" s="36"/>
      <c r="E82" s="36"/>
      <c r="F82" s="36"/>
      <c r="G82" s="36"/>
      <c r="H82" s="36"/>
      <c r="I82" s="36"/>
      <c r="J82" s="36"/>
      <c r="K82" s="36"/>
      <c r="L82" s="59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9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6"/>
      <c r="E84" s="36"/>
      <c r="F84" s="36"/>
      <c r="G84" s="36"/>
      <c r="H84" s="36"/>
      <c r="I84" s="36"/>
      <c r="J84" s="36"/>
      <c r="K84" s="36"/>
      <c r="L84" s="59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6"/>
      <c r="D85" s="36"/>
      <c r="E85" s="179" t="str">
        <f>E7</f>
        <v>Oprava přejezdů v obvodu ST Karlovy Vary 2023-24</v>
      </c>
      <c r="F85" s="28"/>
      <c r="G85" s="28"/>
      <c r="H85" s="28"/>
      <c r="I85" s="36"/>
      <c r="J85" s="36"/>
      <c r="K85" s="36"/>
      <c r="L85" s="59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164</v>
      </c>
      <c r="D86" s="36"/>
      <c r="E86" s="36"/>
      <c r="F86" s="36"/>
      <c r="G86" s="36"/>
      <c r="H86" s="36"/>
      <c r="I86" s="36"/>
      <c r="J86" s="36"/>
      <c r="K86" s="36"/>
      <c r="L86" s="59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6"/>
      <c r="D87" s="36"/>
      <c r="E87" s="72" t="str">
        <f>E9</f>
        <v>A.9 - VON</v>
      </c>
      <c r="F87" s="36"/>
      <c r="G87" s="36"/>
      <c r="H87" s="36"/>
      <c r="I87" s="36"/>
      <c r="J87" s="36"/>
      <c r="K87" s="36"/>
      <c r="L87" s="59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9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20</v>
      </c>
      <c r="D89" s="36"/>
      <c r="E89" s="36"/>
      <c r="F89" s="23" t="str">
        <f>F12</f>
        <v>ST Karlovy Vary</v>
      </c>
      <c r="G89" s="36"/>
      <c r="H89" s="36"/>
      <c r="I89" s="28" t="s">
        <v>22</v>
      </c>
      <c r="J89" s="75" t="str">
        <f>IF(J12="","",J12)</f>
        <v>1. 2. 2023</v>
      </c>
      <c r="K89" s="36"/>
      <c r="L89" s="59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9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28" t="s">
        <v>24</v>
      </c>
      <c r="D91" s="36"/>
      <c r="E91" s="36"/>
      <c r="F91" s="23" t="str">
        <f>E15</f>
        <v>Správa železnic,s.o.;OŘ ÚNL - ST Karlovy Vary</v>
      </c>
      <c r="G91" s="36"/>
      <c r="H91" s="36"/>
      <c r="I91" s="28" t="s">
        <v>32</v>
      </c>
      <c r="J91" s="32" t="str">
        <f>E21</f>
        <v xml:space="preserve"> </v>
      </c>
      <c r="K91" s="36"/>
      <c r="L91" s="59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30</v>
      </c>
      <c r="D92" s="36"/>
      <c r="E92" s="36"/>
      <c r="F92" s="23" t="str">
        <f>IF(E18="","",E18)</f>
        <v>Vyplň údaj</v>
      </c>
      <c r="G92" s="36"/>
      <c r="H92" s="36"/>
      <c r="I92" s="28" t="s">
        <v>35</v>
      </c>
      <c r="J92" s="32" t="str">
        <f>E24</f>
        <v>Pavlína Liprtová</v>
      </c>
      <c r="K92" s="36"/>
      <c r="L92" s="59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9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80" t="s">
        <v>169</v>
      </c>
      <c r="D94" s="181"/>
      <c r="E94" s="181"/>
      <c r="F94" s="181"/>
      <c r="G94" s="181"/>
      <c r="H94" s="181"/>
      <c r="I94" s="181"/>
      <c r="J94" s="182" t="s">
        <v>170</v>
      </c>
      <c r="K94" s="181"/>
      <c r="L94" s="59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9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83" t="s">
        <v>171</v>
      </c>
      <c r="D96" s="36"/>
      <c r="E96" s="36"/>
      <c r="F96" s="36"/>
      <c r="G96" s="36"/>
      <c r="H96" s="36"/>
      <c r="I96" s="36"/>
      <c r="J96" s="106">
        <f>J116</f>
        <v>0</v>
      </c>
      <c r="K96" s="36"/>
      <c r="L96" s="59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3" t="s">
        <v>172</v>
      </c>
    </row>
    <row r="97" s="2" customFormat="1" ht="21.84" customHeight="1">
      <c r="A97" s="34"/>
      <c r="B97" s="35"/>
      <c r="C97" s="36"/>
      <c r="D97" s="36"/>
      <c r="E97" s="36"/>
      <c r="F97" s="36"/>
      <c r="G97" s="36"/>
      <c r="H97" s="36"/>
      <c r="I97" s="36"/>
      <c r="J97" s="36"/>
      <c r="K97" s="36"/>
      <c r="L97" s="59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="2" customFormat="1" ht="6.96" customHeight="1">
      <c r="A98" s="34"/>
      <c r="B98" s="62"/>
      <c r="C98" s="63"/>
      <c r="D98" s="63"/>
      <c r="E98" s="63"/>
      <c r="F98" s="63"/>
      <c r="G98" s="63"/>
      <c r="H98" s="63"/>
      <c r="I98" s="63"/>
      <c r="J98" s="63"/>
      <c r="K98" s="63"/>
      <c r="L98" s="59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</row>
    <row r="102" s="2" customFormat="1" ht="6.96" customHeight="1">
      <c r="A102" s="34"/>
      <c r="B102" s="64"/>
      <c r="C102" s="65"/>
      <c r="D102" s="65"/>
      <c r="E102" s="65"/>
      <c r="F102" s="65"/>
      <c r="G102" s="65"/>
      <c r="H102" s="65"/>
      <c r="I102" s="65"/>
      <c r="J102" s="65"/>
      <c r="K102" s="65"/>
      <c r="L102" s="59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3" s="2" customFormat="1" ht="24.96" customHeight="1">
      <c r="A103" s="34"/>
      <c r="B103" s="35"/>
      <c r="C103" s="19" t="s">
        <v>173</v>
      </c>
      <c r="D103" s="36"/>
      <c r="E103" s="36"/>
      <c r="F103" s="36"/>
      <c r="G103" s="36"/>
      <c r="H103" s="36"/>
      <c r="I103" s="36"/>
      <c r="J103" s="36"/>
      <c r="K103" s="36"/>
      <c r="L103" s="59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s="2" customFormat="1" ht="6.96" customHeight="1">
      <c r="A104" s="34"/>
      <c r="B104" s="35"/>
      <c r="C104" s="36"/>
      <c r="D104" s="36"/>
      <c r="E104" s="36"/>
      <c r="F104" s="36"/>
      <c r="G104" s="36"/>
      <c r="H104" s="36"/>
      <c r="I104" s="36"/>
      <c r="J104" s="36"/>
      <c r="K104" s="36"/>
      <c r="L104" s="59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="2" customFormat="1" ht="12" customHeight="1">
      <c r="A105" s="34"/>
      <c r="B105" s="35"/>
      <c r="C105" s="28" t="s">
        <v>16</v>
      </c>
      <c r="D105" s="36"/>
      <c r="E105" s="36"/>
      <c r="F105" s="36"/>
      <c r="G105" s="36"/>
      <c r="H105" s="36"/>
      <c r="I105" s="36"/>
      <c r="J105" s="36"/>
      <c r="K105" s="36"/>
      <c r="L105" s="59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="2" customFormat="1" ht="16.5" customHeight="1">
      <c r="A106" s="34"/>
      <c r="B106" s="35"/>
      <c r="C106" s="36"/>
      <c r="D106" s="36"/>
      <c r="E106" s="179" t="str">
        <f>E7</f>
        <v>Oprava přejezdů v obvodu ST Karlovy Vary 2023-24</v>
      </c>
      <c r="F106" s="28"/>
      <c r="G106" s="28"/>
      <c r="H106" s="28"/>
      <c r="I106" s="36"/>
      <c r="J106" s="36"/>
      <c r="K106" s="36"/>
      <c r="L106" s="59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12" customHeight="1">
      <c r="A107" s="34"/>
      <c r="B107" s="35"/>
      <c r="C107" s="28" t="s">
        <v>164</v>
      </c>
      <c r="D107" s="36"/>
      <c r="E107" s="36"/>
      <c r="F107" s="36"/>
      <c r="G107" s="36"/>
      <c r="H107" s="36"/>
      <c r="I107" s="36"/>
      <c r="J107" s="36"/>
      <c r="K107" s="36"/>
      <c r="L107" s="59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16.5" customHeight="1">
      <c r="A108" s="34"/>
      <c r="B108" s="35"/>
      <c r="C108" s="36"/>
      <c r="D108" s="36"/>
      <c r="E108" s="72" t="str">
        <f>E9</f>
        <v>A.9 - VON</v>
      </c>
      <c r="F108" s="36"/>
      <c r="G108" s="36"/>
      <c r="H108" s="36"/>
      <c r="I108" s="36"/>
      <c r="J108" s="36"/>
      <c r="K108" s="36"/>
      <c r="L108" s="59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6.96" customHeight="1">
      <c r="A109" s="34"/>
      <c r="B109" s="35"/>
      <c r="C109" s="36"/>
      <c r="D109" s="36"/>
      <c r="E109" s="36"/>
      <c r="F109" s="36"/>
      <c r="G109" s="36"/>
      <c r="H109" s="36"/>
      <c r="I109" s="36"/>
      <c r="J109" s="36"/>
      <c r="K109" s="36"/>
      <c r="L109" s="59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12" customHeight="1">
      <c r="A110" s="34"/>
      <c r="B110" s="35"/>
      <c r="C110" s="28" t="s">
        <v>20</v>
      </c>
      <c r="D110" s="36"/>
      <c r="E110" s="36"/>
      <c r="F110" s="23" t="str">
        <f>F12</f>
        <v>ST Karlovy Vary</v>
      </c>
      <c r="G110" s="36"/>
      <c r="H110" s="36"/>
      <c r="I110" s="28" t="s">
        <v>22</v>
      </c>
      <c r="J110" s="75" t="str">
        <f>IF(J12="","",J12)</f>
        <v>1. 2. 2023</v>
      </c>
      <c r="K110" s="36"/>
      <c r="L110" s="59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6.96" customHeight="1">
      <c r="A111" s="34"/>
      <c r="B111" s="35"/>
      <c r="C111" s="36"/>
      <c r="D111" s="36"/>
      <c r="E111" s="36"/>
      <c r="F111" s="36"/>
      <c r="G111" s="36"/>
      <c r="H111" s="36"/>
      <c r="I111" s="36"/>
      <c r="J111" s="36"/>
      <c r="K111" s="36"/>
      <c r="L111" s="59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5.15" customHeight="1">
      <c r="A112" s="34"/>
      <c r="B112" s="35"/>
      <c r="C112" s="28" t="s">
        <v>24</v>
      </c>
      <c r="D112" s="36"/>
      <c r="E112" s="36"/>
      <c r="F112" s="23" t="str">
        <f>E15</f>
        <v>Správa železnic,s.o.;OŘ ÚNL - ST Karlovy Vary</v>
      </c>
      <c r="G112" s="36"/>
      <c r="H112" s="36"/>
      <c r="I112" s="28" t="s">
        <v>32</v>
      </c>
      <c r="J112" s="32" t="str">
        <f>E21</f>
        <v xml:space="preserve"> </v>
      </c>
      <c r="K112" s="36"/>
      <c r="L112" s="59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15.15" customHeight="1">
      <c r="A113" s="34"/>
      <c r="B113" s="35"/>
      <c r="C113" s="28" t="s">
        <v>30</v>
      </c>
      <c r="D113" s="36"/>
      <c r="E113" s="36"/>
      <c r="F113" s="23" t="str">
        <f>IF(E18="","",E18)</f>
        <v>Vyplň údaj</v>
      </c>
      <c r="G113" s="36"/>
      <c r="H113" s="36"/>
      <c r="I113" s="28" t="s">
        <v>35</v>
      </c>
      <c r="J113" s="32" t="str">
        <f>E24</f>
        <v>Pavlína Liprtová</v>
      </c>
      <c r="K113" s="36"/>
      <c r="L113" s="59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0.32" customHeight="1">
      <c r="A114" s="34"/>
      <c r="B114" s="35"/>
      <c r="C114" s="36"/>
      <c r="D114" s="36"/>
      <c r="E114" s="36"/>
      <c r="F114" s="36"/>
      <c r="G114" s="36"/>
      <c r="H114" s="36"/>
      <c r="I114" s="36"/>
      <c r="J114" s="36"/>
      <c r="K114" s="36"/>
      <c r="L114" s="59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9" customFormat="1" ht="29.28" customHeight="1">
      <c r="A115" s="184"/>
      <c r="B115" s="185"/>
      <c r="C115" s="186" t="s">
        <v>174</v>
      </c>
      <c r="D115" s="187" t="s">
        <v>63</v>
      </c>
      <c r="E115" s="187" t="s">
        <v>59</v>
      </c>
      <c r="F115" s="187" t="s">
        <v>60</v>
      </c>
      <c r="G115" s="187" t="s">
        <v>175</v>
      </c>
      <c r="H115" s="187" t="s">
        <v>176</v>
      </c>
      <c r="I115" s="187" t="s">
        <v>177</v>
      </c>
      <c r="J115" s="187" t="s">
        <v>170</v>
      </c>
      <c r="K115" s="188" t="s">
        <v>178</v>
      </c>
      <c r="L115" s="189"/>
      <c r="M115" s="96" t="s">
        <v>1</v>
      </c>
      <c r="N115" s="97" t="s">
        <v>42</v>
      </c>
      <c r="O115" s="97" t="s">
        <v>179</v>
      </c>
      <c r="P115" s="97" t="s">
        <v>180</v>
      </c>
      <c r="Q115" s="97" t="s">
        <v>181</v>
      </c>
      <c r="R115" s="97" t="s">
        <v>182</v>
      </c>
      <c r="S115" s="97" t="s">
        <v>183</v>
      </c>
      <c r="T115" s="98" t="s">
        <v>184</v>
      </c>
      <c r="U115" s="184"/>
      <c r="V115" s="184"/>
      <c r="W115" s="184"/>
      <c r="X115" s="184"/>
      <c r="Y115" s="184"/>
      <c r="Z115" s="184"/>
      <c r="AA115" s="184"/>
      <c r="AB115" s="184"/>
      <c r="AC115" s="184"/>
      <c r="AD115" s="184"/>
      <c r="AE115" s="184"/>
    </row>
    <row r="116" s="2" customFormat="1" ht="22.8" customHeight="1">
      <c r="A116" s="34"/>
      <c r="B116" s="35"/>
      <c r="C116" s="103" t="s">
        <v>185</v>
      </c>
      <c r="D116" s="36"/>
      <c r="E116" s="36"/>
      <c r="F116" s="36"/>
      <c r="G116" s="36"/>
      <c r="H116" s="36"/>
      <c r="I116" s="36"/>
      <c r="J116" s="190">
        <f>BK116</f>
        <v>0</v>
      </c>
      <c r="K116" s="36"/>
      <c r="L116" s="40"/>
      <c r="M116" s="99"/>
      <c r="N116" s="191"/>
      <c r="O116" s="100"/>
      <c r="P116" s="192">
        <f>SUM(P117:P135)</f>
        <v>0</v>
      </c>
      <c r="Q116" s="100"/>
      <c r="R116" s="192">
        <f>SUM(R117:R135)</f>
        <v>0</v>
      </c>
      <c r="S116" s="100"/>
      <c r="T116" s="193">
        <f>SUM(T117:T135)</f>
        <v>0</v>
      </c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T116" s="13" t="s">
        <v>77</v>
      </c>
      <c r="AU116" s="13" t="s">
        <v>172</v>
      </c>
      <c r="BK116" s="194">
        <f>SUM(BK117:BK135)</f>
        <v>0</v>
      </c>
    </row>
    <row r="117" s="2" customFormat="1" ht="66.75" customHeight="1">
      <c r="A117" s="34"/>
      <c r="B117" s="35"/>
      <c r="C117" s="195" t="s">
        <v>85</v>
      </c>
      <c r="D117" s="195" t="s">
        <v>186</v>
      </c>
      <c r="E117" s="196" t="s">
        <v>1118</v>
      </c>
      <c r="F117" s="197" t="s">
        <v>1119</v>
      </c>
      <c r="G117" s="198" t="s">
        <v>1120</v>
      </c>
      <c r="H117" s="199">
        <v>1</v>
      </c>
      <c r="I117" s="200"/>
      <c r="J117" s="201">
        <f>ROUND(I117*H117,2)</f>
        <v>0</v>
      </c>
      <c r="K117" s="197" t="s">
        <v>1121</v>
      </c>
      <c r="L117" s="40"/>
      <c r="M117" s="202" t="s">
        <v>1</v>
      </c>
      <c r="N117" s="203" t="s">
        <v>43</v>
      </c>
      <c r="O117" s="87"/>
      <c r="P117" s="204">
        <f>O117*H117</f>
        <v>0</v>
      </c>
      <c r="Q117" s="204">
        <v>0</v>
      </c>
      <c r="R117" s="204">
        <f>Q117*H117</f>
        <v>0</v>
      </c>
      <c r="S117" s="204">
        <v>0</v>
      </c>
      <c r="T117" s="205">
        <f>S117*H117</f>
        <v>0</v>
      </c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R117" s="206" t="s">
        <v>191</v>
      </c>
      <c r="AT117" s="206" t="s">
        <v>186</v>
      </c>
      <c r="AU117" s="206" t="s">
        <v>78</v>
      </c>
      <c r="AY117" s="13" t="s">
        <v>192</v>
      </c>
      <c r="BE117" s="207">
        <f>IF(N117="základní",J117,0)</f>
        <v>0</v>
      </c>
      <c r="BF117" s="207">
        <f>IF(N117="snížená",J117,0)</f>
        <v>0</v>
      </c>
      <c r="BG117" s="207">
        <f>IF(N117="zákl. přenesená",J117,0)</f>
        <v>0</v>
      </c>
      <c r="BH117" s="207">
        <f>IF(N117="sníž. přenesená",J117,0)</f>
        <v>0</v>
      </c>
      <c r="BI117" s="207">
        <f>IF(N117="nulová",J117,0)</f>
        <v>0</v>
      </c>
      <c r="BJ117" s="13" t="s">
        <v>85</v>
      </c>
      <c r="BK117" s="207">
        <f>ROUND(I117*H117,2)</f>
        <v>0</v>
      </c>
      <c r="BL117" s="13" t="s">
        <v>191</v>
      </c>
      <c r="BM117" s="206" t="s">
        <v>1122</v>
      </c>
    </row>
    <row r="118" s="2" customFormat="1">
      <c r="A118" s="34"/>
      <c r="B118" s="35"/>
      <c r="C118" s="36"/>
      <c r="D118" s="210" t="s">
        <v>238</v>
      </c>
      <c r="E118" s="36"/>
      <c r="F118" s="220" t="s">
        <v>1123</v>
      </c>
      <c r="G118" s="36"/>
      <c r="H118" s="36"/>
      <c r="I118" s="221"/>
      <c r="J118" s="36"/>
      <c r="K118" s="36"/>
      <c r="L118" s="40"/>
      <c r="M118" s="222"/>
      <c r="N118" s="223"/>
      <c r="O118" s="87"/>
      <c r="P118" s="87"/>
      <c r="Q118" s="87"/>
      <c r="R118" s="87"/>
      <c r="S118" s="87"/>
      <c r="T118" s="88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T118" s="13" t="s">
        <v>238</v>
      </c>
      <c r="AU118" s="13" t="s">
        <v>78</v>
      </c>
    </row>
    <row r="119" s="2" customFormat="1" ht="21.75" customHeight="1">
      <c r="A119" s="34"/>
      <c r="B119" s="35"/>
      <c r="C119" s="195" t="s">
        <v>87</v>
      </c>
      <c r="D119" s="195" t="s">
        <v>186</v>
      </c>
      <c r="E119" s="196" t="s">
        <v>1124</v>
      </c>
      <c r="F119" s="197" t="s">
        <v>1125</v>
      </c>
      <c r="G119" s="198" t="s">
        <v>1120</v>
      </c>
      <c r="H119" s="199">
        <v>1</v>
      </c>
      <c r="I119" s="200"/>
      <c r="J119" s="201">
        <f>ROUND(I119*H119,2)</f>
        <v>0</v>
      </c>
      <c r="K119" s="197" t="s">
        <v>1121</v>
      </c>
      <c r="L119" s="40"/>
      <c r="M119" s="202" t="s">
        <v>1</v>
      </c>
      <c r="N119" s="203" t="s">
        <v>43</v>
      </c>
      <c r="O119" s="87"/>
      <c r="P119" s="204">
        <f>O119*H119</f>
        <v>0</v>
      </c>
      <c r="Q119" s="204">
        <v>0</v>
      </c>
      <c r="R119" s="204">
        <f>Q119*H119</f>
        <v>0</v>
      </c>
      <c r="S119" s="204">
        <v>0</v>
      </c>
      <c r="T119" s="205">
        <f>S119*H119</f>
        <v>0</v>
      </c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R119" s="206" t="s">
        <v>191</v>
      </c>
      <c r="AT119" s="206" t="s">
        <v>186</v>
      </c>
      <c r="AU119" s="206" t="s">
        <v>78</v>
      </c>
      <c r="AY119" s="13" t="s">
        <v>192</v>
      </c>
      <c r="BE119" s="207">
        <f>IF(N119="základní",J119,0)</f>
        <v>0</v>
      </c>
      <c r="BF119" s="207">
        <f>IF(N119="snížená",J119,0)</f>
        <v>0</v>
      </c>
      <c r="BG119" s="207">
        <f>IF(N119="zákl. přenesená",J119,0)</f>
        <v>0</v>
      </c>
      <c r="BH119" s="207">
        <f>IF(N119="sníž. přenesená",J119,0)</f>
        <v>0</v>
      </c>
      <c r="BI119" s="207">
        <f>IF(N119="nulová",J119,0)</f>
        <v>0</v>
      </c>
      <c r="BJ119" s="13" t="s">
        <v>85</v>
      </c>
      <c r="BK119" s="207">
        <f>ROUND(I119*H119,2)</f>
        <v>0</v>
      </c>
      <c r="BL119" s="13" t="s">
        <v>191</v>
      </c>
      <c r="BM119" s="206" t="s">
        <v>1126</v>
      </c>
    </row>
    <row r="120" s="2" customFormat="1">
      <c r="A120" s="34"/>
      <c r="B120" s="35"/>
      <c r="C120" s="36"/>
      <c r="D120" s="210" t="s">
        <v>238</v>
      </c>
      <c r="E120" s="36"/>
      <c r="F120" s="220" t="s">
        <v>1127</v>
      </c>
      <c r="G120" s="36"/>
      <c r="H120" s="36"/>
      <c r="I120" s="221"/>
      <c r="J120" s="36"/>
      <c r="K120" s="36"/>
      <c r="L120" s="40"/>
      <c r="M120" s="222"/>
      <c r="N120" s="223"/>
      <c r="O120" s="87"/>
      <c r="P120" s="87"/>
      <c r="Q120" s="87"/>
      <c r="R120" s="87"/>
      <c r="S120" s="87"/>
      <c r="T120" s="88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3" t="s">
        <v>238</v>
      </c>
      <c r="AU120" s="13" t="s">
        <v>78</v>
      </c>
    </row>
    <row r="121" s="2" customFormat="1" ht="24.15" customHeight="1">
      <c r="A121" s="34"/>
      <c r="B121" s="35"/>
      <c r="C121" s="195" t="s">
        <v>201</v>
      </c>
      <c r="D121" s="195" t="s">
        <v>186</v>
      </c>
      <c r="E121" s="196" t="s">
        <v>1128</v>
      </c>
      <c r="F121" s="197" t="s">
        <v>1129</v>
      </c>
      <c r="G121" s="198" t="s">
        <v>1120</v>
      </c>
      <c r="H121" s="199">
        <v>1</v>
      </c>
      <c r="I121" s="200"/>
      <c r="J121" s="201">
        <f>ROUND(I121*H121,2)</f>
        <v>0</v>
      </c>
      <c r="K121" s="197" t="s">
        <v>1121</v>
      </c>
      <c r="L121" s="40"/>
      <c r="M121" s="202" t="s">
        <v>1</v>
      </c>
      <c r="N121" s="203" t="s">
        <v>43</v>
      </c>
      <c r="O121" s="87"/>
      <c r="P121" s="204">
        <f>O121*H121</f>
        <v>0</v>
      </c>
      <c r="Q121" s="204">
        <v>0</v>
      </c>
      <c r="R121" s="204">
        <f>Q121*H121</f>
        <v>0</v>
      </c>
      <c r="S121" s="204">
        <v>0</v>
      </c>
      <c r="T121" s="205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206" t="s">
        <v>191</v>
      </c>
      <c r="AT121" s="206" t="s">
        <v>186</v>
      </c>
      <c r="AU121" s="206" t="s">
        <v>78</v>
      </c>
      <c r="AY121" s="13" t="s">
        <v>192</v>
      </c>
      <c r="BE121" s="207">
        <f>IF(N121="základní",J121,0)</f>
        <v>0</v>
      </c>
      <c r="BF121" s="207">
        <f>IF(N121="snížená",J121,0)</f>
        <v>0</v>
      </c>
      <c r="BG121" s="207">
        <f>IF(N121="zákl. přenesená",J121,0)</f>
        <v>0</v>
      </c>
      <c r="BH121" s="207">
        <f>IF(N121="sníž. přenesená",J121,0)</f>
        <v>0</v>
      </c>
      <c r="BI121" s="207">
        <f>IF(N121="nulová",J121,0)</f>
        <v>0</v>
      </c>
      <c r="BJ121" s="13" t="s">
        <v>85</v>
      </c>
      <c r="BK121" s="207">
        <f>ROUND(I121*H121,2)</f>
        <v>0</v>
      </c>
      <c r="BL121" s="13" t="s">
        <v>191</v>
      </c>
      <c r="BM121" s="206" t="s">
        <v>1130</v>
      </c>
    </row>
    <row r="122" s="2" customFormat="1">
      <c r="A122" s="34"/>
      <c r="B122" s="35"/>
      <c r="C122" s="36"/>
      <c r="D122" s="210" t="s">
        <v>238</v>
      </c>
      <c r="E122" s="36"/>
      <c r="F122" s="220" t="s">
        <v>1127</v>
      </c>
      <c r="G122" s="36"/>
      <c r="H122" s="36"/>
      <c r="I122" s="221"/>
      <c r="J122" s="36"/>
      <c r="K122" s="36"/>
      <c r="L122" s="40"/>
      <c r="M122" s="222"/>
      <c r="N122" s="223"/>
      <c r="O122" s="87"/>
      <c r="P122" s="87"/>
      <c r="Q122" s="87"/>
      <c r="R122" s="87"/>
      <c r="S122" s="87"/>
      <c r="T122" s="88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3" t="s">
        <v>238</v>
      </c>
      <c r="AU122" s="13" t="s">
        <v>78</v>
      </c>
    </row>
    <row r="123" s="2" customFormat="1" ht="78" customHeight="1">
      <c r="A123" s="34"/>
      <c r="B123" s="35"/>
      <c r="C123" s="195" t="s">
        <v>191</v>
      </c>
      <c r="D123" s="195" t="s">
        <v>186</v>
      </c>
      <c r="E123" s="196" t="s">
        <v>1131</v>
      </c>
      <c r="F123" s="197" t="s">
        <v>1132</v>
      </c>
      <c r="G123" s="198" t="s">
        <v>218</v>
      </c>
      <c r="H123" s="199">
        <v>8</v>
      </c>
      <c r="I123" s="200"/>
      <c r="J123" s="201">
        <f>ROUND(I123*H123,2)</f>
        <v>0</v>
      </c>
      <c r="K123" s="197" t="s">
        <v>1121</v>
      </c>
      <c r="L123" s="40"/>
      <c r="M123" s="202" t="s">
        <v>1</v>
      </c>
      <c r="N123" s="203" t="s">
        <v>43</v>
      </c>
      <c r="O123" s="87"/>
      <c r="P123" s="204">
        <f>O123*H123</f>
        <v>0</v>
      </c>
      <c r="Q123" s="204">
        <v>0</v>
      </c>
      <c r="R123" s="204">
        <f>Q123*H123</f>
        <v>0</v>
      </c>
      <c r="S123" s="204">
        <v>0</v>
      </c>
      <c r="T123" s="205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206" t="s">
        <v>191</v>
      </c>
      <c r="AT123" s="206" t="s">
        <v>186</v>
      </c>
      <c r="AU123" s="206" t="s">
        <v>78</v>
      </c>
      <c r="AY123" s="13" t="s">
        <v>192</v>
      </c>
      <c r="BE123" s="207">
        <f>IF(N123="základní",J123,0)</f>
        <v>0</v>
      </c>
      <c r="BF123" s="207">
        <f>IF(N123="snížená",J123,0)</f>
        <v>0</v>
      </c>
      <c r="BG123" s="207">
        <f>IF(N123="zákl. přenesená",J123,0)</f>
        <v>0</v>
      </c>
      <c r="BH123" s="207">
        <f>IF(N123="sníž. přenesená",J123,0)</f>
        <v>0</v>
      </c>
      <c r="BI123" s="207">
        <f>IF(N123="nulová",J123,0)</f>
        <v>0</v>
      </c>
      <c r="BJ123" s="13" t="s">
        <v>85</v>
      </c>
      <c r="BK123" s="207">
        <f>ROUND(I123*H123,2)</f>
        <v>0</v>
      </c>
      <c r="BL123" s="13" t="s">
        <v>191</v>
      </c>
      <c r="BM123" s="206" t="s">
        <v>1133</v>
      </c>
    </row>
    <row r="124" s="2" customFormat="1">
      <c r="A124" s="34"/>
      <c r="B124" s="35"/>
      <c r="C124" s="36"/>
      <c r="D124" s="210" t="s">
        <v>238</v>
      </c>
      <c r="E124" s="36"/>
      <c r="F124" s="220" t="s">
        <v>1134</v>
      </c>
      <c r="G124" s="36"/>
      <c r="H124" s="36"/>
      <c r="I124" s="221"/>
      <c r="J124" s="36"/>
      <c r="K124" s="36"/>
      <c r="L124" s="40"/>
      <c r="M124" s="222"/>
      <c r="N124" s="223"/>
      <c r="O124" s="87"/>
      <c r="P124" s="87"/>
      <c r="Q124" s="87"/>
      <c r="R124" s="87"/>
      <c r="S124" s="87"/>
      <c r="T124" s="88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13" t="s">
        <v>238</v>
      </c>
      <c r="AU124" s="13" t="s">
        <v>78</v>
      </c>
    </row>
    <row r="125" s="10" customFormat="1">
      <c r="A125" s="10"/>
      <c r="B125" s="208"/>
      <c r="C125" s="209"/>
      <c r="D125" s="210" t="s">
        <v>194</v>
      </c>
      <c r="E125" s="211" t="s">
        <v>1</v>
      </c>
      <c r="F125" s="212" t="s">
        <v>1135</v>
      </c>
      <c r="G125" s="209"/>
      <c r="H125" s="213">
        <v>8</v>
      </c>
      <c r="I125" s="214"/>
      <c r="J125" s="209"/>
      <c r="K125" s="209"/>
      <c r="L125" s="215"/>
      <c r="M125" s="216"/>
      <c r="N125" s="217"/>
      <c r="O125" s="217"/>
      <c r="P125" s="217"/>
      <c r="Q125" s="217"/>
      <c r="R125" s="217"/>
      <c r="S125" s="217"/>
      <c r="T125" s="218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  <c r="AT125" s="219" t="s">
        <v>194</v>
      </c>
      <c r="AU125" s="219" t="s">
        <v>78</v>
      </c>
      <c r="AV125" s="10" t="s">
        <v>87</v>
      </c>
      <c r="AW125" s="10" t="s">
        <v>34</v>
      </c>
      <c r="AX125" s="10" t="s">
        <v>85</v>
      </c>
      <c r="AY125" s="219" t="s">
        <v>192</v>
      </c>
    </row>
    <row r="126" s="2" customFormat="1" ht="24.15" customHeight="1">
      <c r="A126" s="34"/>
      <c r="B126" s="35"/>
      <c r="C126" s="195" t="s">
        <v>210</v>
      </c>
      <c r="D126" s="195" t="s">
        <v>186</v>
      </c>
      <c r="E126" s="196" t="s">
        <v>1136</v>
      </c>
      <c r="F126" s="197" t="s">
        <v>1137</v>
      </c>
      <c r="G126" s="198" t="s">
        <v>1120</v>
      </c>
      <c r="H126" s="199">
        <v>1</v>
      </c>
      <c r="I126" s="200"/>
      <c r="J126" s="201">
        <f>ROUND(I126*H126,2)</f>
        <v>0</v>
      </c>
      <c r="K126" s="197" t="s">
        <v>1121</v>
      </c>
      <c r="L126" s="40"/>
      <c r="M126" s="202" t="s">
        <v>1</v>
      </c>
      <c r="N126" s="203" t="s">
        <v>43</v>
      </c>
      <c r="O126" s="87"/>
      <c r="P126" s="204">
        <f>O126*H126</f>
        <v>0</v>
      </c>
      <c r="Q126" s="204">
        <v>0</v>
      </c>
      <c r="R126" s="204">
        <f>Q126*H126</f>
        <v>0</v>
      </c>
      <c r="S126" s="204">
        <v>0</v>
      </c>
      <c r="T126" s="205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206" t="s">
        <v>191</v>
      </c>
      <c r="AT126" s="206" t="s">
        <v>186</v>
      </c>
      <c r="AU126" s="206" t="s">
        <v>78</v>
      </c>
      <c r="AY126" s="13" t="s">
        <v>192</v>
      </c>
      <c r="BE126" s="207">
        <f>IF(N126="základní",J126,0)</f>
        <v>0</v>
      </c>
      <c r="BF126" s="207">
        <f>IF(N126="snížená",J126,0)</f>
        <v>0</v>
      </c>
      <c r="BG126" s="207">
        <f>IF(N126="zákl. přenesená",J126,0)</f>
        <v>0</v>
      </c>
      <c r="BH126" s="207">
        <f>IF(N126="sníž. přenesená",J126,0)</f>
        <v>0</v>
      </c>
      <c r="BI126" s="207">
        <f>IF(N126="nulová",J126,0)</f>
        <v>0</v>
      </c>
      <c r="BJ126" s="13" t="s">
        <v>85</v>
      </c>
      <c r="BK126" s="207">
        <f>ROUND(I126*H126,2)</f>
        <v>0</v>
      </c>
      <c r="BL126" s="13" t="s">
        <v>191</v>
      </c>
      <c r="BM126" s="206" t="s">
        <v>1138</v>
      </c>
    </row>
    <row r="127" s="2" customFormat="1">
      <c r="A127" s="34"/>
      <c r="B127" s="35"/>
      <c r="C127" s="36"/>
      <c r="D127" s="210" t="s">
        <v>238</v>
      </c>
      <c r="E127" s="36"/>
      <c r="F127" s="220" t="s">
        <v>1127</v>
      </c>
      <c r="G127" s="36"/>
      <c r="H127" s="36"/>
      <c r="I127" s="221"/>
      <c r="J127" s="36"/>
      <c r="K127" s="36"/>
      <c r="L127" s="40"/>
      <c r="M127" s="222"/>
      <c r="N127" s="223"/>
      <c r="O127" s="87"/>
      <c r="P127" s="87"/>
      <c r="Q127" s="87"/>
      <c r="R127" s="87"/>
      <c r="S127" s="87"/>
      <c r="T127" s="88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3" t="s">
        <v>238</v>
      </c>
      <c r="AU127" s="13" t="s">
        <v>78</v>
      </c>
    </row>
    <row r="128" s="2" customFormat="1" ht="90" customHeight="1">
      <c r="A128" s="34"/>
      <c r="B128" s="35"/>
      <c r="C128" s="195" t="s">
        <v>215</v>
      </c>
      <c r="D128" s="195" t="s">
        <v>186</v>
      </c>
      <c r="E128" s="196" t="s">
        <v>1139</v>
      </c>
      <c r="F128" s="197" t="s">
        <v>1140</v>
      </c>
      <c r="G128" s="198" t="s">
        <v>189</v>
      </c>
      <c r="H128" s="199">
        <v>2319.0700000000002</v>
      </c>
      <c r="I128" s="200"/>
      <c r="J128" s="201">
        <f>ROUND(I128*H128,2)</f>
        <v>0</v>
      </c>
      <c r="K128" s="197" t="s">
        <v>1121</v>
      </c>
      <c r="L128" s="40"/>
      <c r="M128" s="202" t="s">
        <v>1</v>
      </c>
      <c r="N128" s="203" t="s">
        <v>43</v>
      </c>
      <c r="O128" s="87"/>
      <c r="P128" s="204">
        <f>O128*H128</f>
        <v>0</v>
      </c>
      <c r="Q128" s="204">
        <v>0</v>
      </c>
      <c r="R128" s="204">
        <f>Q128*H128</f>
        <v>0</v>
      </c>
      <c r="S128" s="204">
        <v>0</v>
      </c>
      <c r="T128" s="205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206" t="s">
        <v>191</v>
      </c>
      <c r="AT128" s="206" t="s">
        <v>186</v>
      </c>
      <c r="AU128" s="206" t="s">
        <v>78</v>
      </c>
      <c r="AY128" s="13" t="s">
        <v>192</v>
      </c>
      <c r="BE128" s="207">
        <f>IF(N128="základní",J128,0)</f>
        <v>0</v>
      </c>
      <c r="BF128" s="207">
        <f>IF(N128="snížená",J128,0)</f>
        <v>0</v>
      </c>
      <c r="BG128" s="207">
        <f>IF(N128="zákl. přenesená",J128,0)</f>
        <v>0</v>
      </c>
      <c r="BH128" s="207">
        <f>IF(N128="sníž. přenesená",J128,0)</f>
        <v>0</v>
      </c>
      <c r="BI128" s="207">
        <f>IF(N128="nulová",J128,0)</f>
        <v>0</v>
      </c>
      <c r="BJ128" s="13" t="s">
        <v>85</v>
      </c>
      <c r="BK128" s="207">
        <f>ROUND(I128*H128,2)</f>
        <v>0</v>
      </c>
      <c r="BL128" s="13" t="s">
        <v>191</v>
      </c>
      <c r="BM128" s="206" t="s">
        <v>1141</v>
      </c>
    </row>
    <row r="129" s="2" customFormat="1">
      <c r="A129" s="34"/>
      <c r="B129" s="35"/>
      <c r="C129" s="36"/>
      <c r="D129" s="210" t="s">
        <v>238</v>
      </c>
      <c r="E129" s="36"/>
      <c r="F129" s="220" t="s">
        <v>1142</v>
      </c>
      <c r="G129" s="36"/>
      <c r="H129" s="36"/>
      <c r="I129" s="221"/>
      <c r="J129" s="36"/>
      <c r="K129" s="36"/>
      <c r="L129" s="40"/>
      <c r="M129" s="222"/>
      <c r="N129" s="223"/>
      <c r="O129" s="87"/>
      <c r="P129" s="87"/>
      <c r="Q129" s="87"/>
      <c r="R129" s="87"/>
      <c r="S129" s="87"/>
      <c r="T129" s="88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T129" s="13" t="s">
        <v>238</v>
      </c>
      <c r="AU129" s="13" t="s">
        <v>78</v>
      </c>
    </row>
    <row r="130" s="10" customFormat="1">
      <c r="A130" s="10"/>
      <c r="B130" s="208"/>
      <c r="C130" s="209"/>
      <c r="D130" s="210" t="s">
        <v>194</v>
      </c>
      <c r="E130" s="211" t="s">
        <v>1</v>
      </c>
      <c r="F130" s="212" t="s">
        <v>1143</v>
      </c>
      <c r="G130" s="209"/>
      <c r="H130" s="213">
        <v>424.06999999999999</v>
      </c>
      <c r="I130" s="214"/>
      <c r="J130" s="209"/>
      <c r="K130" s="209"/>
      <c r="L130" s="215"/>
      <c r="M130" s="216"/>
      <c r="N130" s="217"/>
      <c r="O130" s="217"/>
      <c r="P130" s="217"/>
      <c r="Q130" s="217"/>
      <c r="R130" s="217"/>
      <c r="S130" s="217"/>
      <c r="T130" s="218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  <c r="AT130" s="219" t="s">
        <v>194</v>
      </c>
      <c r="AU130" s="219" t="s">
        <v>78</v>
      </c>
      <c r="AV130" s="10" t="s">
        <v>87</v>
      </c>
      <c r="AW130" s="10" t="s">
        <v>34</v>
      </c>
      <c r="AX130" s="10" t="s">
        <v>78</v>
      </c>
      <c r="AY130" s="219" t="s">
        <v>192</v>
      </c>
    </row>
    <row r="131" s="10" customFormat="1">
      <c r="A131" s="10"/>
      <c r="B131" s="208"/>
      <c r="C131" s="209"/>
      <c r="D131" s="210" t="s">
        <v>194</v>
      </c>
      <c r="E131" s="211" t="s">
        <v>1</v>
      </c>
      <c r="F131" s="212" t="s">
        <v>1144</v>
      </c>
      <c r="G131" s="209"/>
      <c r="H131" s="213">
        <v>260</v>
      </c>
      <c r="I131" s="214"/>
      <c r="J131" s="209"/>
      <c r="K131" s="209"/>
      <c r="L131" s="215"/>
      <c r="M131" s="216"/>
      <c r="N131" s="217"/>
      <c r="O131" s="217"/>
      <c r="P131" s="217"/>
      <c r="Q131" s="217"/>
      <c r="R131" s="217"/>
      <c r="S131" s="217"/>
      <c r="T131" s="218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  <c r="AT131" s="219" t="s">
        <v>194</v>
      </c>
      <c r="AU131" s="219" t="s">
        <v>78</v>
      </c>
      <c r="AV131" s="10" t="s">
        <v>87</v>
      </c>
      <c r="AW131" s="10" t="s">
        <v>34</v>
      </c>
      <c r="AX131" s="10" t="s">
        <v>78</v>
      </c>
      <c r="AY131" s="219" t="s">
        <v>192</v>
      </c>
    </row>
    <row r="132" s="10" customFormat="1">
      <c r="A132" s="10"/>
      <c r="B132" s="208"/>
      <c r="C132" s="209"/>
      <c r="D132" s="210" t="s">
        <v>194</v>
      </c>
      <c r="E132" s="211" t="s">
        <v>1</v>
      </c>
      <c r="F132" s="212" t="s">
        <v>1145</v>
      </c>
      <c r="G132" s="209"/>
      <c r="H132" s="213">
        <v>1200</v>
      </c>
      <c r="I132" s="214"/>
      <c r="J132" s="209"/>
      <c r="K132" s="209"/>
      <c r="L132" s="215"/>
      <c r="M132" s="216"/>
      <c r="N132" s="217"/>
      <c r="O132" s="217"/>
      <c r="P132" s="217"/>
      <c r="Q132" s="217"/>
      <c r="R132" s="217"/>
      <c r="S132" s="217"/>
      <c r="T132" s="218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  <c r="AT132" s="219" t="s">
        <v>194</v>
      </c>
      <c r="AU132" s="219" t="s">
        <v>78</v>
      </c>
      <c r="AV132" s="10" t="s">
        <v>87</v>
      </c>
      <c r="AW132" s="10" t="s">
        <v>34</v>
      </c>
      <c r="AX132" s="10" t="s">
        <v>78</v>
      </c>
      <c r="AY132" s="219" t="s">
        <v>192</v>
      </c>
    </row>
    <row r="133" s="10" customFormat="1">
      <c r="A133" s="10"/>
      <c r="B133" s="208"/>
      <c r="C133" s="209"/>
      <c r="D133" s="210" t="s">
        <v>194</v>
      </c>
      <c r="E133" s="211" t="s">
        <v>1</v>
      </c>
      <c r="F133" s="212" t="s">
        <v>1146</v>
      </c>
      <c r="G133" s="209"/>
      <c r="H133" s="213">
        <v>260</v>
      </c>
      <c r="I133" s="214"/>
      <c r="J133" s="209"/>
      <c r="K133" s="209"/>
      <c r="L133" s="215"/>
      <c r="M133" s="216"/>
      <c r="N133" s="217"/>
      <c r="O133" s="217"/>
      <c r="P133" s="217"/>
      <c r="Q133" s="217"/>
      <c r="R133" s="217"/>
      <c r="S133" s="217"/>
      <c r="T133" s="218"/>
      <c r="U133" s="10"/>
      <c r="V133" s="10"/>
      <c r="W133" s="10"/>
      <c r="X133" s="10"/>
      <c r="Y133" s="10"/>
      <c r="Z133" s="10"/>
      <c r="AA133" s="10"/>
      <c r="AB133" s="10"/>
      <c r="AC133" s="10"/>
      <c r="AD133" s="10"/>
      <c r="AE133" s="10"/>
      <c r="AT133" s="219" t="s">
        <v>194</v>
      </c>
      <c r="AU133" s="219" t="s">
        <v>78</v>
      </c>
      <c r="AV133" s="10" t="s">
        <v>87</v>
      </c>
      <c r="AW133" s="10" t="s">
        <v>34</v>
      </c>
      <c r="AX133" s="10" t="s">
        <v>78</v>
      </c>
      <c r="AY133" s="219" t="s">
        <v>192</v>
      </c>
    </row>
    <row r="134" s="10" customFormat="1">
      <c r="A134" s="10"/>
      <c r="B134" s="208"/>
      <c r="C134" s="209"/>
      <c r="D134" s="210" t="s">
        <v>194</v>
      </c>
      <c r="E134" s="211" t="s">
        <v>1</v>
      </c>
      <c r="F134" s="212" t="s">
        <v>1147</v>
      </c>
      <c r="G134" s="209"/>
      <c r="H134" s="213">
        <v>175</v>
      </c>
      <c r="I134" s="214"/>
      <c r="J134" s="209"/>
      <c r="K134" s="209"/>
      <c r="L134" s="215"/>
      <c r="M134" s="216"/>
      <c r="N134" s="217"/>
      <c r="O134" s="217"/>
      <c r="P134" s="217"/>
      <c r="Q134" s="217"/>
      <c r="R134" s="217"/>
      <c r="S134" s="217"/>
      <c r="T134" s="218"/>
      <c r="U134" s="10"/>
      <c r="V134" s="10"/>
      <c r="W134" s="10"/>
      <c r="X134" s="10"/>
      <c r="Y134" s="10"/>
      <c r="Z134" s="10"/>
      <c r="AA134" s="10"/>
      <c r="AB134" s="10"/>
      <c r="AC134" s="10"/>
      <c r="AD134" s="10"/>
      <c r="AE134" s="10"/>
      <c r="AT134" s="219" t="s">
        <v>194</v>
      </c>
      <c r="AU134" s="219" t="s">
        <v>78</v>
      </c>
      <c r="AV134" s="10" t="s">
        <v>87</v>
      </c>
      <c r="AW134" s="10" t="s">
        <v>34</v>
      </c>
      <c r="AX134" s="10" t="s">
        <v>78</v>
      </c>
      <c r="AY134" s="219" t="s">
        <v>192</v>
      </c>
    </row>
    <row r="135" s="11" customFormat="1">
      <c r="A135" s="11"/>
      <c r="B135" s="242"/>
      <c r="C135" s="243"/>
      <c r="D135" s="210" t="s">
        <v>194</v>
      </c>
      <c r="E135" s="244" t="s">
        <v>1</v>
      </c>
      <c r="F135" s="245" t="s">
        <v>431</v>
      </c>
      <c r="G135" s="243"/>
      <c r="H135" s="246">
        <v>2319.0699999999997</v>
      </c>
      <c r="I135" s="247"/>
      <c r="J135" s="243"/>
      <c r="K135" s="243"/>
      <c r="L135" s="248"/>
      <c r="M135" s="255"/>
      <c r="N135" s="256"/>
      <c r="O135" s="256"/>
      <c r="P135" s="256"/>
      <c r="Q135" s="256"/>
      <c r="R135" s="256"/>
      <c r="S135" s="256"/>
      <c r="T135" s="257"/>
      <c r="U135" s="11"/>
      <c r="V135" s="11"/>
      <c r="W135" s="11"/>
      <c r="X135" s="11"/>
      <c r="Y135" s="11"/>
      <c r="Z135" s="11"/>
      <c r="AA135" s="11"/>
      <c r="AB135" s="11"/>
      <c r="AC135" s="11"/>
      <c r="AD135" s="11"/>
      <c r="AE135" s="11"/>
      <c r="AT135" s="252" t="s">
        <v>194</v>
      </c>
      <c r="AU135" s="252" t="s">
        <v>78</v>
      </c>
      <c r="AV135" s="11" t="s">
        <v>191</v>
      </c>
      <c r="AW135" s="11" t="s">
        <v>34</v>
      </c>
      <c r="AX135" s="11" t="s">
        <v>85</v>
      </c>
      <c r="AY135" s="252" t="s">
        <v>192</v>
      </c>
    </row>
    <row r="136" s="2" customFormat="1" ht="6.96" customHeight="1">
      <c r="A136" s="34"/>
      <c r="B136" s="62"/>
      <c r="C136" s="63"/>
      <c r="D136" s="63"/>
      <c r="E136" s="63"/>
      <c r="F136" s="63"/>
      <c r="G136" s="63"/>
      <c r="H136" s="63"/>
      <c r="I136" s="63"/>
      <c r="J136" s="63"/>
      <c r="K136" s="63"/>
      <c r="L136" s="40"/>
      <c r="M136" s="34"/>
      <c r="O136" s="34"/>
      <c r="P136" s="34"/>
      <c r="Q136" s="34"/>
      <c r="R136" s="34"/>
      <c r="S136" s="34"/>
      <c r="T136" s="34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</row>
  </sheetData>
  <sheetProtection sheet="1" autoFilter="0" formatColumns="0" formatRows="0" objects="1" scenarios="1" spinCount="100000" saltValue="lDcXS9myIAfbGYwVAh4Xsqet340v2UcwsC61I8tNMarYWMdO96cfd04YLifzIScfym4jkWDhfAyFic6zErhT6w==" hashValue="KTEHia2O5MCyQAhl+6GDezGNRC0Z6BdoBMgGhHXh5Ty6J+o/FW35NPwS+AmF5HD8EIUzGyDnu+i390oiVIj/yQ==" algorithmName="SHA-512" password="CC35"/>
  <autoFilter ref="C115:K135"/>
  <mergeCells count="9">
    <mergeCell ref="E7:H7"/>
    <mergeCell ref="E9:H9"/>
    <mergeCell ref="E18:H18"/>
    <mergeCell ref="E27:H27"/>
    <mergeCell ref="E85:H85"/>
    <mergeCell ref="E87:H87"/>
    <mergeCell ref="E106:H106"/>
    <mergeCell ref="E108:H10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95</v>
      </c>
    </row>
    <row r="3" s="1" customFormat="1" ht="6.96" customHeight="1">
      <c r="B3" s="142"/>
      <c r="C3" s="143"/>
      <c r="D3" s="143"/>
      <c r="E3" s="143"/>
      <c r="F3" s="143"/>
      <c r="G3" s="143"/>
      <c r="H3" s="143"/>
      <c r="I3" s="143"/>
      <c r="J3" s="143"/>
      <c r="K3" s="143"/>
      <c r="L3" s="16"/>
      <c r="AT3" s="13" t="s">
        <v>87</v>
      </c>
    </row>
    <row r="4" s="1" customFormat="1" ht="24.96" customHeight="1">
      <c r="B4" s="16"/>
      <c r="D4" s="144" t="s">
        <v>163</v>
      </c>
      <c r="L4" s="16"/>
      <c r="M4" s="145" t="s">
        <v>10</v>
      </c>
      <c r="AT4" s="13" t="s">
        <v>4</v>
      </c>
    </row>
    <row r="5" s="1" customFormat="1" ht="6.96" customHeight="1">
      <c r="B5" s="16"/>
      <c r="L5" s="16"/>
    </row>
    <row r="6" s="1" customFormat="1" ht="12" customHeight="1">
      <c r="B6" s="16"/>
      <c r="D6" s="146" t="s">
        <v>16</v>
      </c>
      <c r="L6" s="16"/>
    </row>
    <row r="7" s="1" customFormat="1" ht="16.5" customHeight="1">
      <c r="B7" s="16"/>
      <c r="E7" s="147" t="str">
        <f>'Rekapitulace stavby'!K6</f>
        <v>Oprava přejezdů v obvodu ST Karlovy Vary 2023-24</v>
      </c>
      <c r="F7" s="146"/>
      <c r="G7" s="146"/>
      <c r="H7" s="146"/>
      <c r="L7" s="16"/>
    </row>
    <row r="8" s="1" customFormat="1" ht="12" customHeight="1">
      <c r="B8" s="16"/>
      <c r="D8" s="146" t="s">
        <v>164</v>
      </c>
      <c r="L8" s="16"/>
    </row>
    <row r="9" s="2" customFormat="1" ht="16.5" customHeight="1">
      <c r="A9" s="34"/>
      <c r="B9" s="40"/>
      <c r="C9" s="34"/>
      <c r="D9" s="34"/>
      <c r="E9" s="147" t="s">
        <v>165</v>
      </c>
      <c r="F9" s="34"/>
      <c r="G9" s="34"/>
      <c r="H9" s="34"/>
      <c r="I9" s="34"/>
      <c r="J9" s="34"/>
      <c r="K9" s="34"/>
      <c r="L9" s="5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 ht="12" customHeight="1">
      <c r="A10" s="34"/>
      <c r="B10" s="40"/>
      <c r="C10" s="34"/>
      <c r="D10" s="146" t="s">
        <v>166</v>
      </c>
      <c r="E10" s="34"/>
      <c r="F10" s="34"/>
      <c r="G10" s="34"/>
      <c r="H10" s="34"/>
      <c r="I10" s="34"/>
      <c r="J10" s="34"/>
      <c r="K10" s="34"/>
      <c r="L10" s="5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6.5" customHeight="1">
      <c r="A11" s="34"/>
      <c r="B11" s="40"/>
      <c r="C11" s="34"/>
      <c r="D11" s="34"/>
      <c r="E11" s="148" t="s">
        <v>359</v>
      </c>
      <c r="F11" s="34"/>
      <c r="G11" s="34"/>
      <c r="H11" s="34"/>
      <c r="I11" s="34"/>
      <c r="J11" s="34"/>
      <c r="K11" s="34"/>
      <c r="L11" s="5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>
      <c r="A12" s="34"/>
      <c r="B12" s="40"/>
      <c r="C12" s="34"/>
      <c r="D12" s="34"/>
      <c r="E12" s="34"/>
      <c r="F12" s="34"/>
      <c r="G12" s="34"/>
      <c r="H12" s="34"/>
      <c r="I12" s="34"/>
      <c r="J12" s="34"/>
      <c r="K12" s="34"/>
      <c r="L12" s="5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2" customHeight="1">
      <c r="A13" s="34"/>
      <c r="B13" s="40"/>
      <c r="C13" s="34"/>
      <c r="D13" s="146" t="s">
        <v>18</v>
      </c>
      <c r="E13" s="34"/>
      <c r="F13" s="137" t="s">
        <v>1</v>
      </c>
      <c r="G13" s="34"/>
      <c r="H13" s="34"/>
      <c r="I13" s="146" t="s">
        <v>19</v>
      </c>
      <c r="J13" s="137" t="s">
        <v>1</v>
      </c>
      <c r="K13" s="34"/>
      <c r="L13" s="5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40"/>
      <c r="C14" s="34"/>
      <c r="D14" s="146" t="s">
        <v>20</v>
      </c>
      <c r="E14" s="34"/>
      <c r="F14" s="137" t="s">
        <v>21</v>
      </c>
      <c r="G14" s="34"/>
      <c r="H14" s="34"/>
      <c r="I14" s="146" t="s">
        <v>22</v>
      </c>
      <c r="J14" s="149" t="str">
        <f>'Rekapitulace stavby'!AN8</f>
        <v>1. 2. 2023</v>
      </c>
      <c r="K14" s="34"/>
      <c r="L14" s="5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0.8" customHeight="1">
      <c r="A15" s="34"/>
      <c r="B15" s="40"/>
      <c r="C15" s="34"/>
      <c r="D15" s="34"/>
      <c r="E15" s="34"/>
      <c r="F15" s="34"/>
      <c r="G15" s="34"/>
      <c r="H15" s="34"/>
      <c r="I15" s="34"/>
      <c r="J15" s="34"/>
      <c r="K15" s="34"/>
      <c r="L15" s="5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12" customHeight="1">
      <c r="A16" s="34"/>
      <c r="B16" s="40"/>
      <c r="C16" s="34"/>
      <c r="D16" s="146" t="s">
        <v>24</v>
      </c>
      <c r="E16" s="34"/>
      <c r="F16" s="34"/>
      <c r="G16" s="34"/>
      <c r="H16" s="34"/>
      <c r="I16" s="146" t="s">
        <v>25</v>
      </c>
      <c r="J16" s="137" t="s">
        <v>26</v>
      </c>
      <c r="K16" s="34"/>
      <c r="L16" s="5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8" customHeight="1">
      <c r="A17" s="34"/>
      <c r="B17" s="40"/>
      <c r="C17" s="34"/>
      <c r="D17" s="34"/>
      <c r="E17" s="137" t="s">
        <v>27</v>
      </c>
      <c r="F17" s="34"/>
      <c r="G17" s="34"/>
      <c r="H17" s="34"/>
      <c r="I17" s="146" t="s">
        <v>28</v>
      </c>
      <c r="J17" s="137" t="s">
        <v>29</v>
      </c>
      <c r="K17" s="34"/>
      <c r="L17" s="5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6.96" customHeight="1">
      <c r="A18" s="34"/>
      <c r="B18" s="40"/>
      <c r="C18" s="34"/>
      <c r="D18" s="34"/>
      <c r="E18" s="34"/>
      <c r="F18" s="34"/>
      <c r="G18" s="34"/>
      <c r="H18" s="34"/>
      <c r="I18" s="34"/>
      <c r="J18" s="34"/>
      <c r="K18" s="34"/>
      <c r="L18" s="5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12" customHeight="1">
      <c r="A19" s="34"/>
      <c r="B19" s="40"/>
      <c r="C19" s="34"/>
      <c r="D19" s="146" t="s">
        <v>30</v>
      </c>
      <c r="E19" s="34"/>
      <c r="F19" s="34"/>
      <c r="G19" s="34"/>
      <c r="H19" s="34"/>
      <c r="I19" s="146" t="s">
        <v>25</v>
      </c>
      <c r="J19" s="29" t="str">
        <f>'Rekapitulace stavby'!AN13</f>
        <v>Vyplň údaj</v>
      </c>
      <c r="K19" s="34"/>
      <c r="L19" s="5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8" customHeight="1">
      <c r="A20" s="34"/>
      <c r="B20" s="40"/>
      <c r="C20" s="34"/>
      <c r="D20" s="34"/>
      <c r="E20" s="29" t="str">
        <f>'Rekapitulace stavby'!E14</f>
        <v>Vyplň údaj</v>
      </c>
      <c r="F20" s="137"/>
      <c r="G20" s="137"/>
      <c r="H20" s="137"/>
      <c r="I20" s="146" t="s">
        <v>28</v>
      </c>
      <c r="J20" s="29" t="str">
        <f>'Rekapitulace stavby'!AN14</f>
        <v>Vyplň údaj</v>
      </c>
      <c r="K20" s="34"/>
      <c r="L20" s="5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6.96" customHeight="1">
      <c r="A21" s="34"/>
      <c r="B21" s="40"/>
      <c r="C21" s="34"/>
      <c r="D21" s="34"/>
      <c r="E21" s="34"/>
      <c r="F21" s="34"/>
      <c r="G21" s="34"/>
      <c r="H21" s="34"/>
      <c r="I21" s="34"/>
      <c r="J21" s="34"/>
      <c r="K21" s="34"/>
      <c r="L21" s="5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12" customHeight="1">
      <c r="A22" s="34"/>
      <c r="B22" s="40"/>
      <c r="C22" s="34"/>
      <c r="D22" s="146" t="s">
        <v>32</v>
      </c>
      <c r="E22" s="34"/>
      <c r="F22" s="34"/>
      <c r="G22" s="34"/>
      <c r="H22" s="34"/>
      <c r="I22" s="146" t="s">
        <v>25</v>
      </c>
      <c r="J22" s="137" t="str">
        <f>IF('Rekapitulace stavby'!AN16="","",'Rekapitulace stavby'!AN16)</f>
        <v/>
      </c>
      <c r="K22" s="34"/>
      <c r="L22" s="5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8" customHeight="1">
      <c r="A23" s="34"/>
      <c r="B23" s="40"/>
      <c r="C23" s="34"/>
      <c r="D23" s="34"/>
      <c r="E23" s="137" t="str">
        <f>IF('Rekapitulace stavby'!E17="","",'Rekapitulace stavby'!E17)</f>
        <v xml:space="preserve"> </v>
      </c>
      <c r="F23" s="34"/>
      <c r="G23" s="34"/>
      <c r="H23" s="34"/>
      <c r="I23" s="146" t="s">
        <v>28</v>
      </c>
      <c r="J23" s="137" t="str">
        <f>IF('Rekapitulace stavby'!AN17="","",'Rekapitulace stavby'!AN17)</f>
        <v/>
      </c>
      <c r="K23" s="34"/>
      <c r="L23" s="5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6.96" customHeight="1">
      <c r="A24" s="34"/>
      <c r="B24" s="40"/>
      <c r="C24" s="34"/>
      <c r="D24" s="34"/>
      <c r="E24" s="34"/>
      <c r="F24" s="34"/>
      <c r="G24" s="34"/>
      <c r="H24" s="34"/>
      <c r="I24" s="34"/>
      <c r="J24" s="34"/>
      <c r="K24" s="34"/>
      <c r="L24" s="5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12" customHeight="1">
      <c r="A25" s="34"/>
      <c r="B25" s="40"/>
      <c r="C25" s="34"/>
      <c r="D25" s="146" t="s">
        <v>35</v>
      </c>
      <c r="E25" s="34"/>
      <c r="F25" s="34"/>
      <c r="G25" s="34"/>
      <c r="H25" s="34"/>
      <c r="I25" s="146" t="s">
        <v>25</v>
      </c>
      <c r="J25" s="137" t="s">
        <v>1</v>
      </c>
      <c r="K25" s="34"/>
      <c r="L25" s="5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8" customHeight="1">
      <c r="A26" s="34"/>
      <c r="B26" s="40"/>
      <c r="C26" s="34"/>
      <c r="D26" s="34"/>
      <c r="E26" s="137" t="s">
        <v>36</v>
      </c>
      <c r="F26" s="34"/>
      <c r="G26" s="34"/>
      <c r="H26" s="34"/>
      <c r="I26" s="146" t="s">
        <v>28</v>
      </c>
      <c r="J26" s="137" t="s">
        <v>1</v>
      </c>
      <c r="K26" s="34"/>
      <c r="L26" s="5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2" customFormat="1" ht="6.96" customHeight="1">
      <c r="A27" s="34"/>
      <c r="B27" s="40"/>
      <c r="C27" s="34"/>
      <c r="D27" s="34"/>
      <c r="E27" s="34"/>
      <c r="F27" s="34"/>
      <c r="G27" s="34"/>
      <c r="H27" s="34"/>
      <c r="I27" s="34"/>
      <c r="J27" s="34"/>
      <c r="K27" s="34"/>
      <c r="L27" s="59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="2" customFormat="1" ht="12" customHeight="1">
      <c r="A28" s="34"/>
      <c r="B28" s="40"/>
      <c r="C28" s="34"/>
      <c r="D28" s="146" t="s">
        <v>37</v>
      </c>
      <c r="E28" s="34"/>
      <c r="F28" s="34"/>
      <c r="G28" s="34"/>
      <c r="H28" s="34"/>
      <c r="I28" s="34"/>
      <c r="J28" s="34"/>
      <c r="K28" s="34"/>
      <c r="L28" s="5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8" customFormat="1" ht="16.5" customHeight="1">
      <c r="A29" s="150"/>
      <c r="B29" s="151"/>
      <c r="C29" s="150"/>
      <c r="D29" s="150"/>
      <c r="E29" s="152" t="s">
        <v>1</v>
      </c>
      <c r="F29" s="152"/>
      <c r="G29" s="152"/>
      <c r="H29" s="152"/>
      <c r="I29" s="150"/>
      <c r="J29" s="150"/>
      <c r="K29" s="150"/>
      <c r="L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="2" customFormat="1" ht="6.96" customHeight="1">
      <c r="A30" s="34"/>
      <c r="B30" s="40"/>
      <c r="C30" s="34"/>
      <c r="D30" s="34"/>
      <c r="E30" s="34"/>
      <c r="F30" s="34"/>
      <c r="G30" s="34"/>
      <c r="H30" s="34"/>
      <c r="I30" s="34"/>
      <c r="J30" s="34"/>
      <c r="K30" s="34"/>
      <c r="L30" s="5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40"/>
      <c r="C31" s="34"/>
      <c r="D31" s="154"/>
      <c r="E31" s="154"/>
      <c r="F31" s="154"/>
      <c r="G31" s="154"/>
      <c r="H31" s="154"/>
      <c r="I31" s="154"/>
      <c r="J31" s="154"/>
      <c r="K31" s="154"/>
      <c r="L31" s="5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25.44" customHeight="1">
      <c r="A32" s="34"/>
      <c r="B32" s="40"/>
      <c r="C32" s="34"/>
      <c r="D32" s="155" t="s">
        <v>38</v>
      </c>
      <c r="E32" s="34"/>
      <c r="F32" s="34"/>
      <c r="G32" s="34"/>
      <c r="H32" s="34"/>
      <c r="I32" s="34"/>
      <c r="J32" s="156">
        <f>ROUND(J120, 2)</f>
        <v>0</v>
      </c>
      <c r="K32" s="34"/>
      <c r="L32" s="5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6.96" customHeight="1">
      <c r="A33" s="34"/>
      <c r="B33" s="40"/>
      <c r="C33" s="34"/>
      <c r="D33" s="154"/>
      <c r="E33" s="154"/>
      <c r="F33" s="154"/>
      <c r="G33" s="154"/>
      <c r="H33" s="154"/>
      <c r="I33" s="154"/>
      <c r="J33" s="154"/>
      <c r="K33" s="154"/>
      <c r="L33" s="5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40"/>
      <c r="C34" s="34"/>
      <c r="D34" s="34"/>
      <c r="E34" s="34"/>
      <c r="F34" s="157" t="s">
        <v>40</v>
      </c>
      <c r="G34" s="34"/>
      <c r="H34" s="34"/>
      <c r="I34" s="157" t="s">
        <v>39</v>
      </c>
      <c r="J34" s="157" t="s">
        <v>41</v>
      </c>
      <c r="K34" s="34"/>
      <c r="L34" s="5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="2" customFormat="1" ht="14.4" customHeight="1">
      <c r="A35" s="34"/>
      <c r="B35" s="40"/>
      <c r="C35" s="34"/>
      <c r="D35" s="158" t="s">
        <v>42</v>
      </c>
      <c r="E35" s="146" t="s">
        <v>43</v>
      </c>
      <c r="F35" s="159">
        <f>ROUND((SUM(BE120:BE122)),  2)</f>
        <v>0</v>
      </c>
      <c r="G35" s="34"/>
      <c r="H35" s="34"/>
      <c r="I35" s="160">
        <v>0.20999999999999999</v>
      </c>
      <c r="J35" s="159">
        <f>ROUND(((SUM(BE120:BE122))*I35),  2)</f>
        <v>0</v>
      </c>
      <c r="K35" s="34"/>
      <c r="L35" s="5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14.4" customHeight="1">
      <c r="A36" s="34"/>
      <c r="B36" s="40"/>
      <c r="C36" s="34"/>
      <c r="D36" s="34"/>
      <c r="E36" s="146" t="s">
        <v>44</v>
      </c>
      <c r="F36" s="159">
        <f>ROUND((SUM(BF120:BF122)),  2)</f>
        <v>0</v>
      </c>
      <c r="G36" s="34"/>
      <c r="H36" s="34"/>
      <c r="I36" s="160">
        <v>0.14999999999999999</v>
      </c>
      <c r="J36" s="159">
        <f>ROUND(((SUM(BF120:BF122))*I36),  2)</f>
        <v>0</v>
      </c>
      <c r="K36" s="34"/>
      <c r="L36" s="5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46" t="s">
        <v>45</v>
      </c>
      <c r="F37" s="159">
        <f>ROUND((SUM(BG120:BG122)),  2)</f>
        <v>0</v>
      </c>
      <c r="G37" s="34"/>
      <c r="H37" s="34"/>
      <c r="I37" s="160">
        <v>0.20999999999999999</v>
      </c>
      <c r="J37" s="159">
        <f>0</f>
        <v>0</v>
      </c>
      <c r="K37" s="34"/>
      <c r="L37" s="5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14.4" customHeight="1">
      <c r="A38" s="34"/>
      <c r="B38" s="40"/>
      <c r="C38" s="34"/>
      <c r="D38" s="34"/>
      <c r="E38" s="146" t="s">
        <v>46</v>
      </c>
      <c r="F38" s="159">
        <f>ROUND((SUM(BH120:BH122)),  2)</f>
        <v>0</v>
      </c>
      <c r="G38" s="34"/>
      <c r="H38" s="34"/>
      <c r="I38" s="160">
        <v>0.14999999999999999</v>
      </c>
      <c r="J38" s="159">
        <f>0</f>
        <v>0</v>
      </c>
      <c r="K38" s="34"/>
      <c r="L38" s="5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14.4" customHeight="1">
      <c r="A39" s="34"/>
      <c r="B39" s="40"/>
      <c r="C39" s="34"/>
      <c r="D39" s="34"/>
      <c r="E39" s="146" t="s">
        <v>47</v>
      </c>
      <c r="F39" s="159">
        <f>ROUND((SUM(BI120:BI122)),  2)</f>
        <v>0</v>
      </c>
      <c r="G39" s="34"/>
      <c r="H39" s="34"/>
      <c r="I39" s="160">
        <v>0</v>
      </c>
      <c r="J39" s="159">
        <f>0</f>
        <v>0</v>
      </c>
      <c r="K39" s="34"/>
      <c r="L39" s="5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6.96" customHeight="1">
      <c r="A40" s="34"/>
      <c r="B40" s="40"/>
      <c r="C40" s="34"/>
      <c r="D40" s="34"/>
      <c r="E40" s="34"/>
      <c r="F40" s="34"/>
      <c r="G40" s="34"/>
      <c r="H40" s="34"/>
      <c r="I40" s="34"/>
      <c r="J40" s="34"/>
      <c r="K40" s="34"/>
      <c r="L40" s="5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2" customFormat="1" ht="25.44" customHeight="1">
      <c r="A41" s="34"/>
      <c r="B41" s="40"/>
      <c r="C41" s="161"/>
      <c r="D41" s="162" t="s">
        <v>48</v>
      </c>
      <c r="E41" s="163"/>
      <c r="F41" s="163"/>
      <c r="G41" s="164" t="s">
        <v>49</v>
      </c>
      <c r="H41" s="165" t="s">
        <v>50</v>
      </c>
      <c r="I41" s="163"/>
      <c r="J41" s="166">
        <f>SUM(J32:J39)</f>
        <v>0</v>
      </c>
      <c r="K41" s="167"/>
      <c r="L41" s="59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="2" customFormat="1" ht="14.4" customHeight="1">
      <c r="A42" s="34"/>
      <c r="B42" s="40"/>
      <c r="C42" s="34"/>
      <c r="D42" s="34"/>
      <c r="E42" s="34"/>
      <c r="F42" s="34"/>
      <c r="G42" s="34"/>
      <c r="H42" s="34"/>
      <c r="I42" s="34"/>
      <c r="J42" s="34"/>
      <c r="K42" s="34"/>
      <c r="L42" s="59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="1" customFormat="1" ht="14.4" customHeight="1">
      <c r="B43" s="16"/>
      <c r="L43" s="16"/>
    </row>
    <row r="44" s="1" customFormat="1" ht="14.4" customHeight="1">
      <c r="B44" s="16"/>
      <c r="L44" s="16"/>
    </row>
    <row r="45" s="1" customFormat="1" ht="14.4" customHeight="1">
      <c r="B45" s="16"/>
      <c r="L45" s="16"/>
    </row>
    <row r="46" s="1" customFormat="1" ht="14.4" customHeight="1">
      <c r="B46" s="16"/>
      <c r="L46" s="16"/>
    </row>
    <row r="47" s="1" customFormat="1" ht="14.4" customHeight="1">
      <c r="B47" s="16"/>
      <c r="L47" s="16"/>
    </row>
    <row r="48" s="1" customFormat="1" ht="14.4" customHeight="1">
      <c r="B48" s="16"/>
      <c r="L48" s="16"/>
    </row>
    <row r="49" s="1" customFormat="1" ht="14.4" customHeight="1">
      <c r="B49" s="16"/>
      <c r="L49" s="16"/>
    </row>
    <row r="50" s="2" customFormat="1" ht="14.4" customHeight="1">
      <c r="B50" s="59"/>
      <c r="D50" s="168" t="s">
        <v>51</v>
      </c>
      <c r="E50" s="169"/>
      <c r="F50" s="169"/>
      <c r="G50" s="168" t="s">
        <v>52</v>
      </c>
      <c r="H50" s="169"/>
      <c r="I50" s="169"/>
      <c r="J50" s="169"/>
      <c r="K50" s="169"/>
      <c r="L50" s="59"/>
    </row>
    <row r="51">
      <c r="B51" s="16"/>
      <c r="L51" s="16"/>
    </row>
    <row r="52">
      <c r="B52" s="16"/>
      <c r="L52" s="16"/>
    </row>
    <row r="53">
      <c r="B53" s="16"/>
      <c r="L53" s="16"/>
    </row>
    <row r="54">
      <c r="B54" s="16"/>
      <c r="L54" s="16"/>
    </row>
    <row r="55">
      <c r="B55" s="16"/>
      <c r="L55" s="16"/>
    </row>
    <row r="56">
      <c r="B56" s="16"/>
      <c r="L56" s="16"/>
    </row>
    <row r="57">
      <c r="B57" s="16"/>
      <c r="L57" s="16"/>
    </row>
    <row r="58">
      <c r="B58" s="16"/>
      <c r="L58" s="16"/>
    </row>
    <row r="59">
      <c r="B59" s="16"/>
      <c r="L59" s="16"/>
    </row>
    <row r="60">
      <c r="B60" s="16"/>
      <c r="L60" s="16"/>
    </row>
    <row r="61" s="2" customFormat="1">
      <c r="A61" s="34"/>
      <c r="B61" s="40"/>
      <c r="C61" s="34"/>
      <c r="D61" s="170" t="s">
        <v>53</v>
      </c>
      <c r="E61" s="171"/>
      <c r="F61" s="172" t="s">
        <v>54</v>
      </c>
      <c r="G61" s="170" t="s">
        <v>53</v>
      </c>
      <c r="H61" s="171"/>
      <c r="I61" s="171"/>
      <c r="J61" s="173" t="s">
        <v>54</v>
      </c>
      <c r="K61" s="171"/>
      <c r="L61" s="59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6"/>
      <c r="L62" s="16"/>
    </row>
    <row r="63">
      <c r="B63" s="16"/>
      <c r="L63" s="16"/>
    </row>
    <row r="64">
      <c r="B64" s="16"/>
      <c r="L64" s="16"/>
    </row>
    <row r="65" s="2" customFormat="1">
      <c r="A65" s="34"/>
      <c r="B65" s="40"/>
      <c r="C65" s="34"/>
      <c r="D65" s="168" t="s">
        <v>55</v>
      </c>
      <c r="E65" s="174"/>
      <c r="F65" s="174"/>
      <c r="G65" s="168" t="s">
        <v>56</v>
      </c>
      <c r="H65" s="174"/>
      <c r="I65" s="174"/>
      <c r="J65" s="174"/>
      <c r="K65" s="174"/>
      <c r="L65" s="59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6"/>
      <c r="L66" s="16"/>
    </row>
    <row r="67">
      <c r="B67" s="16"/>
      <c r="L67" s="16"/>
    </row>
    <row r="68">
      <c r="B68" s="16"/>
      <c r="L68" s="16"/>
    </row>
    <row r="69">
      <c r="B69" s="16"/>
      <c r="L69" s="16"/>
    </row>
    <row r="70">
      <c r="B70" s="16"/>
      <c r="L70" s="16"/>
    </row>
    <row r="71">
      <c r="B71" s="16"/>
      <c r="L71" s="16"/>
    </row>
    <row r="72">
      <c r="B72" s="16"/>
      <c r="L72" s="16"/>
    </row>
    <row r="73">
      <c r="B73" s="16"/>
      <c r="L73" s="16"/>
    </row>
    <row r="74">
      <c r="B74" s="16"/>
      <c r="L74" s="16"/>
    </row>
    <row r="75">
      <c r="B75" s="16"/>
      <c r="L75" s="16"/>
    </row>
    <row r="76" s="2" customFormat="1">
      <c r="A76" s="34"/>
      <c r="B76" s="40"/>
      <c r="C76" s="34"/>
      <c r="D76" s="170" t="s">
        <v>53</v>
      </c>
      <c r="E76" s="171"/>
      <c r="F76" s="172" t="s">
        <v>54</v>
      </c>
      <c r="G76" s="170" t="s">
        <v>53</v>
      </c>
      <c r="H76" s="171"/>
      <c r="I76" s="171"/>
      <c r="J76" s="173" t="s">
        <v>54</v>
      </c>
      <c r="K76" s="171"/>
      <c r="L76" s="5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175"/>
      <c r="C77" s="176"/>
      <c r="D77" s="176"/>
      <c r="E77" s="176"/>
      <c r="F77" s="176"/>
      <c r="G77" s="176"/>
      <c r="H77" s="176"/>
      <c r="I77" s="176"/>
      <c r="J77" s="176"/>
      <c r="K77" s="176"/>
      <c r="L77" s="5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177"/>
      <c r="C81" s="178"/>
      <c r="D81" s="178"/>
      <c r="E81" s="178"/>
      <c r="F81" s="178"/>
      <c r="G81" s="178"/>
      <c r="H81" s="178"/>
      <c r="I81" s="178"/>
      <c r="J81" s="178"/>
      <c r="K81" s="178"/>
      <c r="L81" s="59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168</v>
      </c>
      <c r="D82" s="36"/>
      <c r="E82" s="36"/>
      <c r="F82" s="36"/>
      <c r="G82" s="36"/>
      <c r="H82" s="36"/>
      <c r="I82" s="36"/>
      <c r="J82" s="36"/>
      <c r="K82" s="36"/>
      <c r="L82" s="59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9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6"/>
      <c r="E84" s="36"/>
      <c r="F84" s="36"/>
      <c r="G84" s="36"/>
      <c r="H84" s="36"/>
      <c r="I84" s="36"/>
      <c r="J84" s="36"/>
      <c r="K84" s="36"/>
      <c r="L84" s="59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6"/>
      <c r="D85" s="36"/>
      <c r="E85" s="179" t="str">
        <f>E7</f>
        <v>Oprava přejezdů v obvodu ST Karlovy Vary 2023-24</v>
      </c>
      <c r="F85" s="28"/>
      <c r="G85" s="28"/>
      <c r="H85" s="28"/>
      <c r="I85" s="36"/>
      <c r="J85" s="36"/>
      <c r="K85" s="36"/>
      <c r="L85" s="59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1" customFormat="1" ht="12" customHeight="1">
      <c r="B86" s="17"/>
      <c r="C86" s="28" t="s">
        <v>164</v>
      </c>
      <c r="D86" s="18"/>
      <c r="E86" s="18"/>
      <c r="F86" s="18"/>
      <c r="G86" s="18"/>
      <c r="H86" s="18"/>
      <c r="I86" s="18"/>
      <c r="J86" s="18"/>
      <c r="K86" s="18"/>
      <c r="L86" s="16"/>
    </row>
    <row r="87" s="2" customFormat="1" ht="16.5" customHeight="1">
      <c r="A87" s="34"/>
      <c r="B87" s="35"/>
      <c r="C87" s="36"/>
      <c r="D87" s="36"/>
      <c r="E87" s="179" t="s">
        <v>165</v>
      </c>
      <c r="F87" s="36"/>
      <c r="G87" s="36"/>
      <c r="H87" s="36"/>
      <c r="I87" s="36"/>
      <c r="J87" s="36"/>
      <c r="K87" s="36"/>
      <c r="L87" s="59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12" customHeight="1">
      <c r="A88" s="34"/>
      <c r="B88" s="35"/>
      <c r="C88" s="28" t="s">
        <v>166</v>
      </c>
      <c r="D88" s="36"/>
      <c r="E88" s="36"/>
      <c r="F88" s="36"/>
      <c r="G88" s="36"/>
      <c r="H88" s="36"/>
      <c r="I88" s="36"/>
      <c r="J88" s="36"/>
      <c r="K88" s="36"/>
      <c r="L88" s="59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6.5" customHeight="1">
      <c r="A89" s="34"/>
      <c r="B89" s="35"/>
      <c r="C89" s="36"/>
      <c r="D89" s="36"/>
      <c r="E89" s="72" t="str">
        <f>E11</f>
        <v>A.1.2 - Práce SSZT</v>
      </c>
      <c r="F89" s="36"/>
      <c r="G89" s="36"/>
      <c r="H89" s="36"/>
      <c r="I89" s="36"/>
      <c r="J89" s="36"/>
      <c r="K89" s="36"/>
      <c r="L89" s="59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9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2" customHeight="1">
      <c r="A91" s="34"/>
      <c r="B91" s="35"/>
      <c r="C91" s="28" t="s">
        <v>20</v>
      </c>
      <c r="D91" s="36"/>
      <c r="E91" s="36"/>
      <c r="F91" s="23" t="str">
        <f>F14</f>
        <v>ST Karlovy Vary</v>
      </c>
      <c r="G91" s="36"/>
      <c r="H91" s="36"/>
      <c r="I91" s="28" t="s">
        <v>22</v>
      </c>
      <c r="J91" s="75" t="str">
        <f>IF(J14="","",J14)</f>
        <v>1. 2. 2023</v>
      </c>
      <c r="K91" s="36"/>
      <c r="L91" s="59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6.96" customHeight="1">
      <c r="A92" s="34"/>
      <c r="B92" s="35"/>
      <c r="C92" s="36"/>
      <c r="D92" s="36"/>
      <c r="E92" s="36"/>
      <c r="F92" s="36"/>
      <c r="G92" s="36"/>
      <c r="H92" s="36"/>
      <c r="I92" s="36"/>
      <c r="J92" s="36"/>
      <c r="K92" s="36"/>
      <c r="L92" s="59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5.15" customHeight="1">
      <c r="A93" s="34"/>
      <c r="B93" s="35"/>
      <c r="C93" s="28" t="s">
        <v>24</v>
      </c>
      <c r="D93" s="36"/>
      <c r="E93" s="36"/>
      <c r="F93" s="23" t="str">
        <f>E17</f>
        <v>Správa železnic,s.o.;OŘ ÚNL - ST Karlovy Vary</v>
      </c>
      <c r="G93" s="36"/>
      <c r="H93" s="36"/>
      <c r="I93" s="28" t="s">
        <v>32</v>
      </c>
      <c r="J93" s="32" t="str">
        <f>E23</f>
        <v xml:space="preserve"> </v>
      </c>
      <c r="K93" s="36"/>
      <c r="L93" s="59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15.15" customHeight="1">
      <c r="A94" s="34"/>
      <c r="B94" s="35"/>
      <c r="C94" s="28" t="s">
        <v>30</v>
      </c>
      <c r="D94" s="36"/>
      <c r="E94" s="36"/>
      <c r="F94" s="23" t="str">
        <f>IF(E20="","",E20)</f>
        <v>Vyplň údaj</v>
      </c>
      <c r="G94" s="36"/>
      <c r="H94" s="36"/>
      <c r="I94" s="28" t="s">
        <v>35</v>
      </c>
      <c r="J94" s="32" t="str">
        <f>E26</f>
        <v>Pavlína Liprtová</v>
      </c>
      <c r="K94" s="36"/>
      <c r="L94" s="59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9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9.28" customHeight="1">
      <c r="A96" s="34"/>
      <c r="B96" s="35"/>
      <c r="C96" s="180" t="s">
        <v>169</v>
      </c>
      <c r="D96" s="181"/>
      <c r="E96" s="181"/>
      <c r="F96" s="181"/>
      <c r="G96" s="181"/>
      <c r="H96" s="181"/>
      <c r="I96" s="181"/>
      <c r="J96" s="182" t="s">
        <v>170</v>
      </c>
      <c r="K96" s="181"/>
      <c r="L96" s="59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="2" customFormat="1" ht="10.32" customHeight="1">
      <c r="A97" s="34"/>
      <c r="B97" s="35"/>
      <c r="C97" s="36"/>
      <c r="D97" s="36"/>
      <c r="E97" s="36"/>
      <c r="F97" s="36"/>
      <c r="G97" s="36"/>
      <c r="H97" s="36"/>
      <c r="I97" s="36"/>
      <c r="J97" s="36"/>
      <c r="K97" s="36"/>
      <c r="L97" s="59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="2" customFormat="1" ht="22.8" customHeight="1">
      <c r="A98" s="34"/>
      <c r="B98" s="35"/>
      <c r="C98" s="183" t="s">
        <v>171</v>
      </c>
      <c r="D98" s="36"/>
      <c r="E98" s="36"/>
      <c r="F98" s="36"/>
      <c r="G98" s="36"/>
      <c r="H98" s="36"/>
      <c r="I98" s="36"/>
      <c r="J98" s="106">
        <f>J120</f>
        <v>0</v>
      </c>
      <c r="K98" s="36"/>
      <c r="L98" s="59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3" t="s">
        <v>172</v>
      </c>
    </row>
    <row r="99" s="2" customFormat="1" ht="21.84" customHeight="1">
      <c r="A99" s="34"/>
      <c r="B99" s="35"/>
      <c r="C99" s="36"/>
      <c r="D99" s="36"/>
      <c r="E99" s="36"/>
      <c r="F99" s="36"/>
      <c r="G99" s="36"/>
      <c r="H99" s="36"/>
      <c r="I99" s="36"/>
      <c r="J99" s="36"/>
      <c r="K99" s="36"/>
      <c r="L99" s="59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="2" customFormat="1" ht="6.96" customHeight="1">
      <c r="A100" s="34"/>
      <c r="B100" s="62"/>
      <c r="C100" s="63"/>
      <c r="D100" s="63"/>
      <c r="E100" s="63"/>
      <c r="F100" s="63"/>
      <c r="G100" s="63"/>
      <c r="H100" s="63"/>
      <c r="I100" s="63"/>
      <c r="J100" s="63"/>
      <c r="K100" s="63"/>
      <c r="L100" s="59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4" s="2" customFormat="1" ht="6.96" customHeight="1">
      <c r="A104" s="34"/>
      <c r="B104" s="64"/>
      <c r="C104" s="65"/>
      <c r="D104" s="65"/>
      <c r="E104" s="65"/>
      <c r="F104" s="65"/>
      <c r="G104" s="65"/>
      <c r="H104" s="65"/>
      <c r="I104" s="65"/>
      <c r="J104" s="65"/>
      <c r="K104" s="65"/>
      <c r="L104" s="59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="2" customFormat="1" ht="24.96" customHeight="1">
      <c r="A105" s="34"/>
      <c r="B105" s="35"/>
      <c r="C105" s="19" t="s">
        <v>173</v>
      </c>
      <c r="D105" s="36"/>
      <c r="E105" s="36"/>
      <c r="F105" s="36"/>
      <c r="G105" s="36"/>
      <c r="H105" s="36"/>
      <c r="I105" s="36"/>
      <c r="J105" s="36"/>
      <c r="K105" s="36"/>
      <c r="L105" s="59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="2" customFormat="1" ht="6.96" customHeight="1">
      <c r="A106" s="34"/>
      <c r="B106" s="35"/>
      <c r="C106" s="36"/>
      <c r="D106" s="36"/>
      <c r="E106" s="36"/>
      <c r="F106" s="36"/>
      <c r="G106" s="36"/>
      <c r="H106" s="36"/>
      <c r="I106" s="36"/>
      <c r="J106" s="36"/>
      <c r="K106" s="36"/>
      <c r="L106" s="59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12" customHeight="1">
      <c r="A107" s="34"/>
      <c r="B107" s="35"/>
      <c r="C107" s="28" t="s">
        <v>16</v>
      </c>
      <c r="D107" s="36"/>
      <c r="E107" s="36"/>
      <c r="F107" s="36"/>
      <c r="G107" s="36"/>
      <c r="H107" s="36"/>
      <c r="I107" s="36"/>
      <c r="J107" s="36"/>
      <c r="K107" s="36"/>
      <c r="L107" s="59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16.5" customHeight="1">
      <c r="A108" s="34"/>
      <c r="B108" s="35"/>
      <c r="C108" s="36"/>
      <c r="D108" s="36"/>
      <c r="E108" s="179" t="str">
        <f>E7</f>
        <v>Oprava přejezdů v obvodu ST Karlovy Vary 2023-24</v>
      </c>
      <c r="F108" s="28"/>
      <c r="G108" s="28"/>
      <c r="H108" s="28"/>
      <c r="I108" s="36"/>
      <c r="J108" s="36"/>
      <c r="K108" s="36"/>
      <c r="L108" s="59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1" customFormat="1" ht="12" customHeight="1">
      <c r="B109" s="17"/>
      <c r="C109" s="28" t="s">
        <v>164</v>
      </c>
      <c r="D109" s="18"/>
      <c r="E109" s="18"/>
      <c r="F109" s="18"/>
      <c r="G109" s="18"/>
      <c r="H109" s="18"/>
      <c r="I109" s="18"/>
      <c r="J109" s="18"/>
      <c r="K109" s="18"/>
      <c r="L109" s="16"/>
    </row>
    <row r="110" s="2" customFormat="1" ht="16.5" customHeight="1">
      <c r="A110" s="34"/>
      <c r="B110" s="35"/>
      <c r="C110" s="36"/>
      <c r="D110" s="36"/>
      <c r="E110" s="179" t="s">
        <v>165</v>
      </c>
      <c r="F110" s="36"/>
      <c r="G110" s="36"/>
      <c r="H110" s="36"/>
      <c r="I110" s="36"/>
      <c r="J110" s="36"/>
      <c r="K110" s="36"/>
      <c r="L110" s="59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2" customHeight="1">
      <c r="A111" s="34"/>
      <c r="B111" s="35"/>
      <c r="C111" s="28" t="s">
        <v>166</v>
      </c>
      <c r="D111" s="36"/>
      <c r="E111" s="36"/>
      <c r="F111" s="36"/>
      <c r="G111" s="36"/>
      <c r="H111" s="36"/>
      <c r="I111" s="36"/>
      <c r="J111" s="36"/>
      <c r="K111" s="36"/>
      <c r="L111" s="59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6.5" customHeight="1">
      <c r="A112" s="34"/>
      <c r="B112" s="35"/>
      <c r="C112" s="36"/>
      <c r="D112" s="36"/>
      <c r="E112" s="72" t="str">
        <f>E11</f>
        <v>A.1.2 - Práce SSZT</v>
      </c>
      <c r="F112" s="36"/>
      <c r="G112" s="36"/>
      <c r="H112" s="36"/>
      <c r="I112" s="36"/>
      <c r="J112" s="36"/>
      <c r="K112" s="36"/>
      <c r="L112" s="59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6.96" customHeight="1">
      <c r="A113" s="34"/>
      <c r="B113" s="35"/>
      <c r="C113" s="36"/>
      <c r="D113" s="36"/>
      <c r="E113" s="36"/>
      <c r="F113" s="36"/>
      <c r="G113" s="36"/>
      <c r="H113" s="36"/>
      <c r="I113" s="36"/>
      <c r="J113" s="36"/>
      <c r="K113" s="36"/>
      <c r="L113" s="59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2" customHeight="1">
      <c r="A114" s="34"/>
      <c r="B114" s="35"/>
      <c r="C114" s="28" t="s">
        <v>20</v>
      </c>
      <c r="D114" s="36"/>
      <c r="E114" s="36"/>
      <c r="F114" s="23" t="str">
        <f>F14</f>
        <v>ST Karlovy Vary</v>
      </c>
      <c r="G114" s="36"/>
      <c r="H114" s="36"/>
      <c r="I114" s="28" t="s">
        <v>22</v>
      </c>
      <c r="J114" s="75" t="str">
        <f>IF(J14="","",J14)</f>
        <v>1. 2. 2023</v>
      </c>
      <c r="K114" s="36"/>
      <c r="L114" s="59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6.96" customHeight="1">
      <c r="A115" s="34"/>
      <c r="B115" s="35"/>
      <c r="C115" s="36"/>
      <c r="D115" s="36"/>
      <c r="E115" s="36"/>
      <c r="F115" s="36"/>
      <c r="G115" s="36"/>
      <c r="H115" s="36"/>
      <c r="I115" s="36"/>
      <c r="J115" s="36"/>
      <c r="K115" s="36"/>
      <c r="L115" s="59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5.15" customHeight="1">
      <c r="A116" s="34"/>
      <c r="B116" s="35"/>
      <c r="C116" s="28" t="s">
        <v>24</v>
      </c>
      <c r="D116" s="36"/>
      <c r="E116" s="36"/>
      <c r="F116" s="23" t="str">
        <f>E17</f>
        <v>Správa železnic,s.o.;OŘ ÚNL - ST Karlovy Vary</v>
      </c>
      <c r="G116" s="36"/>
      <c r="H116" s="36"/>
      <c r="I116" s="28" t="s">
        <v>32</v>
      </c>
      <c r="J116" s="32" t="str">
        <f>E23</f>
        <v xml:space="preserve"> </v>
      </c>
      <c r="K116" s="36"/>
      <c r="L116" s="59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5.15" customHeight="1">
      <c r="A117" s="34"/>
      <c r="B117" s="35"/>
      <c r="C117" s="28" t="s">
        <v>30</v>
      </c>
      <c r="D117" s="36"/>
      <c r="E117" s="36"/>
      <c r="F117" s="23" t="str">
        <f>IF(E20="","",E20)</f>
        <v>Vyplň údaj</v>
      </c>
      <c r="G117" s="36"/>
      <c r="H117" s="36"/>
      <c r="I117" s="28" t="s">
        <v>35</v>
      </c>
      <c r="J117" s="32" t="str">
        <f>E26</f>
        <v>Pavlína Liprtová</v>
      </c>
      <c r="K117" s="36"/>
      <c r="L117" s="59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0.32" customHeight="1">
      <c r="A118" s="34"/>
      <c r="B118" s="35"/>
      <c r="C118" s="36"/>
      <c r="D118" s="36"/>
      <c r="E118" s="36"/>
      <c r="F118" s="36"/>
      <c r="G118" s="36"/>
      <c r="H118" s="36"/>
      <c r="I118" s="36"/>
      <c r="J118" s="36"/>
      <c r="K118" s="36"/>
      <c r="L118" s="59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9" customFormat="1" ht="29.28" customHeight="1">
      <c r="A119" s="184"/>
      <c r="B119" s="185"/>
      <c r="C119" s="186" t="s">
        <v>174</v>
      </c>
      <c r="D119" s="187" t="s">
        <v>63</v>
      </c>
      <c r="E119" s="187" t="s">
        <v>59</v>
      </c>
      <c r="F119" s="187" t="s">
        <v>60</v>
      </c>
      <c r="G119" s="187" t="s">
        <v>175</v>
      </c>
      <c r="H119" s="187" t="s">
        <v>176</v>
      </c>
      <c r="I119" s="187" t="s">
        <v>177</v>
      </c>
      <c r="J119" s="187" t="s">
        <v>170</v>
      </c>
      <c r="K119" s="188" t="s">
        <v>178</v>
      </c>
      <c r="L119" s="189"/>
      <c r="M119" s="96" t="s">
        <v>1</v>
      </c>
      <c r="N119" s="97" t="s">
        <v>42</v>
      </c>
      <c r="O119" s="97" t="s">
        <v>179</v>
      </c>
      <c r="P119" s="97" t="s">
        <v>180</v>
      </c>
      <c r="Q119" s="97" t="s">
        <v>181</v>
      </c>
      <c r="R119" s="97" t="s">
        <v>182</v>
      </c>
      <c r="S119" s="97" t="s">
        <v>183</v>
      </c>
      <c r="T119" s="98" t="s">
        <v>184</v>
      </c>
      <c r="U119" s="184"/>
      <c r="V119" s="184"/>
      <c r="W119" s="184"/>
      <c r="X119" s="184"/>
      <c r="Y119" s="184"/>
      <c r="Z119" s="184"/>
      <c r="AA119" s="184"/>
      <c r="AB119" s="184"/>
      <c r="AC119" s="184"/>
      <c r="AD119" s="184"/>
      <c r="AE119" s="184"/>
    </row>
    <row r="120" s="2" customFormat="1" ht="22.8" customHeight="1">
      <c r="A120" s="34"/>
      <c r="B120" s="35"/>
      <c r="C120" s="103" t="s">
        <v>185</v>
      </c>
      <c r="D120" s="36"/>
      <c r="E120" s="36"/>
      <c r="F120" s="36"/>
      <c r="G120" s="36"/>
      <c r="H120" s="36"/>
      <c r="I120" s="36"/>
      <c r="J120" s="190">
        <f>BK120</f>
        <v>0</v>
      </c>
      <c r="K120" s="36"/>
      <c r="L120" s="40"/>
      <c r="M120" s="99"/>
      <c r="N120" s="191"/>
      <c r="O120" s="100"/>
      <c r="P120" s="192">
        <f>SUM(P121:P122)</f>
        <v>0</v>
      </c>
      <c r="Q120" s="100"/>
      <c r="R120" s="192">
        <f>SUM(R121:R122)</f>
        <v>0</v>
      </c>
      <c r="S120" s="100"/>
      <c r="T120" s="193">
        <f>SUM(T121:T122)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3" t="s">
        <v>77</v>
      </c>
      <c r="AU120" s="13" t="s">
        <v>172</v>
      </c>
      <c r="BK120" s="194">
        <f>SUM(BK121:BK122)</f>
        <v>0</v>
      </c>
    </row>
    <row r="121" s="2" customFormat="1" ht="16.5" customHeight="1">
      <c r="A121" s="34"/>
      <c r="B121" s="35"/>
      <c r="C121" s="195" t="s">
        <v>85</v>
      </c>
      <c r="D121" s="195" t="s">
        <v>186</v>
      </c>
      <c r="E121" s="196" t="s">
        <v>360</v>
      </c>
      <c r="F121" s="197" t="s">
        <v>361</v>
      </c>
      <c r="G121" s="198" t="s">
        <v>218</v>
      </c>
      <c r="H121" s="199">
        <v>2</v>
      </c>
      <c r="I121" s="200"/>
      <c r="J121" s="201">
        <f>ROUND(I121*H121,2)</f>
        <v>0</v>
      </c>
      <c r="K121" s="197" t="s">
        <v>190</v>
      </c>
      <c r="L121" s="40"/>
      <c r="M121" s="202" t="s">
        <v>1</v>
      </c>
      <c r="N121" s="203" t="s">
        <v>43</v>
      </c>
      <c r="O121" s="87"/>
      <c r="P121" s="204">
        <f>O121*H121</f>
        <v>0</v>
      </c>
      <c r="Q121" s="204">
        <v>0</v>
      </c>
      <c r="R121" s="204">
        <f>Q121*H121</f>
        <v>0</v>
      </c>
      <c r="S121" s="204">
        <v>0</v>
      </c>
      <c r="T121" s="205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206" t="s">
        <v>288</v>
      </c>
      <c r="AT121" s="206" t="s">
        <v>186</v>
      </c>
      <c r="AU121" s="206" t="s">
        <v>78</v>
      </c>
      <c r="AY121" s="13" t="s">
        <v>192</v>
      </c>
      <c r="BE121" s="207">
        <f>IF(N121="základní",J121,0)</f>
        <v>0</v>
      </c>
      <c r="BF121" s="207">
        <f>IF(N121="snížená",J121,0)</f>
        <v>0</v>
      </c>
      <c r="BG121" s="207">
        <f>IF(N121="zákl. přenesená",J121,0)</f>
        <v>0</v>
      </c>
      <c r="BH121" s="207">
        <f>IF(N121="sníž. přenesená",J121,0)</f>
        <v>0</v>
      </c>
      <c r="BI121" s="207">
        <f>IF(N121="nulová",J121,0)</f>
        <v>0</v>
      </c>
      <c r="BJ121" s="13" t="s">
        <v>85</v>
      </c>
      <c r="BK121" s="207">
        <f>ROUND(I121*H121,2)</f>
        <v>0</v>
      </c>
      <c r="BL121" s="13" t="s">
        <v>288</v>
      </c>
      <c r="BM121" s="206" t="s">
        <v>362</v>
      </c>
    </row>
    <row r="122" s="2" customFormat="1" ht="37.8" customHeight="1">
      <c r="A122" s="34"/>
      <c r="B122" s="35"/>
      <c r="C122" s="195" t="s">
        <v>87</v>
      </c>
      <c r="D122" s="195" t="s">
        <v>186</v>
      </c>
      <c r="E122" s="196" t="s">
        <v>363</v>
      </c>
      <c r="F122" s="197" t="s">
        <v>364</v>
      </c>
      <c r="G122" s="198" t="s">
        <v>218</v>
      </c>
      <c r="H122" s="199">
        <v>2</v>
      </c>
      <c r="I122" s="200"/>
      <c r="J122" s="201">
        <f>ROUND(I122*H122,2)</f>
        <v>0</v>
      </c>
      <c r="K122" s="197" t="s">
        <v>190</v>
      </c>
      <c r="L122" s="40"/>
      <c r="M122" s="237" t="s">
        <v>1</v>
      </c>
      <c r="N122" s="238" t="s">
        <v>43</v>
      </c>
      <c r="O122" s="239"/>
      <c r="P122" s="240">
        <f>O122*H122</f>
        <v>0</v>
      </c>
      <c r="Q122" s="240">
        <v>0</v>
      </c>
      <c r="R122" s="240">
        <f>Q122*H122</f>
        <v>0</v>
      </c>
      <c r="S122" s="240">
        <v>0</v>
      </c>
      <c r="T122" s="241">
        <f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206" t="s">
        <v>288</v>
      </c>
      <c r="AT122" s="206" t="s">
        <v>186</v>
      </c>
      <c r="AU122" s="206" t="s">
        <v>78</v>
      </c>
      <c r="AY122" s="13" t="s">
        <v>192</v>
      </c>
      <c r="BE122" s="207">
        <f>IF(N122="základní",J122,0)</f>
        <v>0</v>
      </c>
      <c r="BF122" s="207">
        <f>IF(N122="snížená",J122,0)</f>
        <v>0</v>
      </c>
      <c r="BG122" s="207">
        <f>IF(N122="zákl. přenesená",J122,0)</f>
        <v>0</v>
      </c>
      <c r="BH122" s="207">
        <f>IF(N122="sníž. přenesená",J122,0)</f>
        <v>0</v>
      </c>
      <c r="BI122" s="207">
        <f>IF(N122="nulová",J122,0)</f>
        <v>0</v>
      </c>
      <c r="BJ122" s="13" t="s">
        <v>85</v>
      </c>
      <c r="BK122" s="207">
        <f>ROUND(I122*H122,2)</f>
        <v>0</v>
      </c>
      <c r="BL122" s="13" t="s">
        <v>288</v>
      </c>
      <c r="BM122" s="206" t="s">
        <v>365</v>
      </c>
    </row>
    <row r="123" s="2" customFormat="1" ht="6.96" customHeight="1">
      <c r="A123" s="34"/>
      <c r="B123" s="62"/>
      <c r="C123" s="63"/>
      <c r="D123" s="63"/>
      <c r="E123" s="63"/>
      <c r="F123" s="63"/>
      <c r="G123" s="63"/>
      <c r="H123" s="63"/>
      <c r="I123" s="63"/>
      <c r="J123" s="63"/>
      <c r="K123" s="63"/>
      <c r="L123" s="40"/>
      <c r="M123" s="34"/>
      <c r="O123" s="34"/>
      <c r="P123" s="34"/>
      <c r="Q123" s="34"/>
      <c r="R123" s="34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</sheetData>
  <sheetProtection sheet="1" autoFilter="0" formatColumns="0" formatRows="0" objects="1" scenarios="1" spinCount="100000" saltValue="Z8PT4hLWBYT5gHf27A4gJi5+L7xj31RhcHzbtkinXD5mnVfJg8m7GRU7mst3JgP9Y5/5qeZf15NiFu0sNDXkWA==" hashValue="9sWrZayU1OcGXnt6981D/KtDvJnz5mf2xhJa7GJWd2RKdaI67zbzLHmCrGqgFjOjuv2aiETyhik/hEFUqvElNg==" algorithmName="SHA-512" password="CC35"/>
  <autoFilter ref="C119:K122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8:H108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98</v>
      </c>
    </row>
    <row r="3" s="1" customFormat="1" ht="6.96" customHeight="1">
      <c r="B3" s="142"/>
      <c r="C3" s="143"/>
      <c r="D3" s="143"/>
      <c r="E3" s="143"/>
      <c r="F3" s="143"/>
      <c r="G3" s="143"/>
      <c r="H3" s="143"/>
      <c r="I3" s="143"/>
      <c r="J3" s="143"/>
      <c r="K3" s="143"/>
      <c r="L3" s="16"/>
      <c r="AT3" s="13" t="s">
        <v>87</v>
      </c>
    </row>
    <row r="4" s="1" customFormat="1" ht="24.96" customHeight="1">
      <c r="B4" s="16"/>
      <c r="D4" s="144" t="s">
        <v>163</v>
      </c>
      <c r="L4" s="16"/>
      <c r="M4" s="145" t="s">
        <v>10</v>
      </c>
      <c r="AT4" s="13" t="s">
        <v>4</v>
      </c>
    </row>
    <row r="5" s="1" customFormat="1" ht="6.96" customHeight="1">
      <c r="B5" s="16"/>
      <c r="L5" s="16"/>
    </row>
    <row r="6" s="1" customFormat="1" ht="12" customHeight="1">
      <c r="B6" s="16"/>
      <c r="D6" s="146" t="s">
        <v>16</v>
      </c>
      <c r="L6" s="16"/>
    </row>
    <row r="7" s="1" customFormat="1" ht="16.5" customHeight="1">
      <c r="B7" s="16"/>
      <c r="E7" s="147" t="str">
        <f>'Rekapitulace stavby'!K6</f>
        <v>Oprava přejezdů v obvodu ST Karlovy Vary 2023-24</v>
      </c>
      <c r="F7" s="146"/>
      <c r="G7" s="146"/>
      <c r="H7" s="146"/>
      <c r="L7" s="16"/>
    </row>
    <row r="8" s="1" customFormat="1" ht="12" customHeight="1">
      <c r="B8" s="16"/>
      <c r="D8" s="146" t="s">
        <v>164</v>
      </c>
      <c r="L8" s="16"/>
    </row>
    <row r="9" s="2" customFormat="1" ht="16.5" customHeight="1">
      <c r="A9" s="34"/>
      <c r="B9" s="40"/>
      <c r="C9" s="34"/>
      <c r="D9" s="34"/>
      <c r="E9" s="147" t="s">
        <v>165</v>
      </c>
      <c r="F9" s="34"/>
      <c r="G9" s="34"/>
      <c r="H9" s="34"/>
      <c r="I9" s="34"/>
      <c r="J9" s="34"/>
      <c r="K9" s="34"/>
      <c r="L9" s="5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 ht="12" customHeight="1">
      <c r="A10" s="34"/>
      <c r="B10" s="40"/>
      <c r="C10" s="34"/>
      <c r="D10" s="146" t="s">
        <v>166</v>
      </c>
      <c r="E10" s="34"/>
      <c r="F10" s="34"/>
      <c r="G10" s="34"/>
      <c r="H10" s="34"/>
      <c r="I10" s="34"/>
      <c r="J10" s="34"/>
      <c r="K10" s="34"/>
      <c r="L10" s="5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6.5" customHeight="1">
      <c r="A11" s="34"/>
      <c r="B11" s="40"/>
      <c r="C11" s="34"/>
      <c r="D11" s="34"/>
      <c r="E11" s="148" t="s">
        <v>366</v>
      </c>
      <c r="F11" s="34"/>
      <c r="G11" s="34"/>
      <c r="H11" s="34"/>
      <c r="I11" s="34"/>
      <c r="J11" s="34"/>
      <c r="K11" s="34"/>
      <c r="L11" s="5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>
      <c r="A12" s="34"/>
      <c r="B12" s="40"/>
      <c r="C12" s="34"/>
      <c r="D12" s="34"/>
      <c r="E12" s="34"/>
      <c r="F12" s="34"/>
      <c r="G12" s="34"/>
      <c r="H12" s="34"/>
      <c r="I12" s="34"/>
      <c r="J12" s="34"/>
      <c r="K12" s="34"/>
      <c r="L12" s="5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2" customHeight="1">
      <c r="A13" s="34"/>
      <c r="B13" s="40"/>
      <c r="C13" s="34"/>
      <c r="D13" s="146" t="s">
        <v>18</v>
      </c>
      <c r="E13" s="34"/>
      <c r="F13" s="137" t="s">
        <v>1</v>
      </c>
      <c r="G13" s="34"/>
      <c r="H13" s="34"/>
      <c r="I13" s="146" t="s">
        <v>19</v>
      </c>
      <c r="J13" s="137" t="s">
        <v>1</v>
      </c>
      <c r="K13" s="34"/>
      <c r="L13" s="5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40"/>
      <c r="C14" s="34"/>
      <c r="D14" s="146" t="s">
        <v>20</v>
      </c>
      <c r="E14" s="34"/>
      <c r="F14" s="137" t="s">
        <v>21</v>
      </c>
      <c r="G14" s="34"/>
      <c r="H14" s="34"/>
      <c r="I14" s="146" t="s">
        <v>22</v>
      </c>
      <c r="J14" s="149" t="str">
        <f>'Rekapitulace stavby'!AN8</f>
        <v>1. 2. 2023</v>
      </c>
      <c r="K14" s="34"/>
      <c r="L14" s="5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0.8" customHeight="1">
      <c r="A15" s="34"/>
      <c r="B15" s="40"/>
      <c r="C15" s="34"/>
      <c r="D15" s="34"/>
      <c r="E15" s="34"/>
      <c r="F15" s="34"/>
      <c r="G15" s="34"/>
      <c r="H15" s="34"/>
      <c r="I15" s="34"/>
      <c r="J15" s="34"/>
      <c r="K15" s="34"/>
      <c r="L15" s="5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12" customHeight="1">
      <c r="A16" s="34"/>
      <c r="B16" s="40"/>
      <c r="C16" s="34"/>
      <c r="D16" s="146" t="s">
        <v>24</v>
      </c>
      <c r="E16" s="34"/>
      <c r="F16" s="34"/>
      <c r="G16" s="34"/>
      <c r="H16" s="34"/>
      <c r="I16" s="146" t="s">
        <v>25</v>
      </c>
      <c r="J16" s="137" t="s">
        <v>26</v>
      </c>
      <c r="K16" s="34"/>
      <c r="L16" s="5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8" customHeight="1">
      <c r="A17" s="34"/>
      <c r="B17" s="40"/>
      <c r="C17" s="34"/>
      <c r="D17" s="34"/>
      <c r="E17" s="137" t="s">
        <v>27</v>
      </c>
      <c r="F17" s="34"/>
      <c r="G17" s="34"/>
      <c r="H17" s="34"/>
      <c r="I17" s="146" t="s">
        <v>28</v>
      </c>
      <c r="J17" s="137" t="s">
        <v>29</v>
      </c>
      <c r="K17" s="34"/>
      <c r="L17" s="5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6.96" customHeight="1">
      <c r="A18" s="34"/>
      <c r="B18" s="40"/>
      <c r="C18" s="34"/>
      <c r="D18" s="34"/>
      <c r="E18" s="34"/>
      <c r="F18" s="34"/>
      <c r="G18" s="34"/>
      <c r="H18" s="34"/>
      <c r="I18" s="34"/>
      <c r="J18" s="34"/>
      <c r="K18" s="34"/>
      <c r="L18" s="5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12" customHeight="1">
      <c r="A19" s="34"/>
      <c r="B19" s="40"/>
      <c r="C19" s="34"/>
      <c r="D19" s="146" t="s">
        <v>30</v>
      </c>
      <c r="E19" s="34"/>
      <c r="F19" s="34"/>
      <c r="G19" s="34"/>
      <c r="H19" s="34"/>
      <c r="I19" s="146" t="s">
        <v>25</v>
      </c>
      <c r="J19" s="29" t="str">
        <f>'Rekapitulace stavby'!AN13</f>
        <v>Vyplň údaj</v>
      </c>
      <c r="K19" s="34"/>
      <c r="L19" s="5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8" customHeight="1">
      <c r="A20" s="34"/>
      <c r="B20" s="40"/>
      <c r="C20" s="34"/>
      <c r="D20" s="34"/>
      <c r="E20" s="29" t="str">
        <f>'Rekapitulace stavby'!E14</f>
        <v>Vyplň údaj</v>
      </c>
      <c r="F20" s="137"/>
      <c r="G20" s="137"/>
      <c r="H20" s="137"/>
      <c r="I20" s="146" t="s">
        <v>28</v>
      </c>
      <c r="J20" s="29" t="str">
        <f>'Rekapitulace stavby'!AN14</f>
        <v>Vyplň údaj</v>
      </c>
      <c r="K20" s="34"/>
      <c r="L20" s="5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6.96" customHeight="1">
      <c r="A21" s="34"/>
      <c r="B21" s="40"/>
      <c r="C21" s="34"/>
      <c r="D21" s="34"/>
      <c r="E21" s="34"/>
      <c r="F21" s="34"/>
      <c r="G21" s="34"/>
      <c r="H21" s="34"/>
      <c r="I21" s="34"/>
      <c r="J21" s="34"/>
      <c r="K21" s="34"/>
      <c r="L21" s="5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12" customHeight="1">
      <c r="A22" s="34"/>
      <c r="B22" s="40"/>
      <c r="C22" s="34"/>
      <c r="D22" s="146" t="s">
        <v>32</v>
      </c>
      <c r="E22" s="34"/>
      <c r="F22" s="34"/>
      <c r="G22" s="34"/>
      <c r="H22" s="34"/>
      <c r="I22" s="146" t="s">
        <v>25</v>
      </c>
      <c r="J22" s="137" t="str">
        <f>IF('Rekapitulace stavby'!AN16="","",'Rekapitulace stavby'!AN16)</f>
        <v/>
      </c>
      <c r="K22" s="34"/>
      <c r="L22" s="5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8" customHeight="1">
      <c r="A23" s="34"/>
      <c r="B23" s="40"/>
      <c r="C23" s="34"/>
      <c r="D23" s="34"/>
      <c r="E23" s="137" t="str">
        <f>IF('Rekapitulace stavby'!E17="","",'Rekapitulace stavby'!E17)</f>
        <v xml:space="preserve"> </v>
      </c>
      <c r="F23" s="34"/>
      <c r="G23" s="34"/>
      <c r="H23" s="34"/>
      <c r="I23" s="146" t="s">
        <v>28</v>
      </c>
      <c r="J23" s="137" t="str">
        <f>IF('Rekapitulace stavby'!AN17="","",'Rekapitulace stavby'!AN17)</f>
        <v/>
      </c>
      <c r="K23" s="34"/>
      <c r="L23" s="5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6.96" customHeight="1">
      <c r="A24" s="34"/>
      <c r="B24" s="40"/>
      <c r="C24" s="34"/>
      <c r="D24" s="34"/>
      <c r="E24" s="34"/>
      <c r="F24" s="34"/>
      <c r="G24" s="34"/>
      <c r="H24" s="34"/>
      <c r="I24" s="34"/>
      <c r="J24" s="34"/>
      <c r="K24" s="34"/>
      <c r="L24" s="5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12" customHeight="1">
      <c r="A25" s="34"/>
      <c r="B25" s="40"/>
      <c r="C25" s="34"/>
      <c r="D25" s="146" t="s">
        <v>35</v>
      </c>
      <c r="E25" s="34"/>
      <c r="F25" s="34"/>
      <c r="G25" s="34"/>
      <c r="H25" s="34"/>
      <c r="I25" s="146" t="s">
        <v>25</v>
      </c>
      <c r="J25" s="137" t="s">
        <v>1</v>
      </c>
      <c r="K25" s="34"/>
      <c r="L25" s="5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8" customHeight="1">
      <c r="A26" s="34"/>
      <c r="B26" s="40"/>
      <c r="C26" s="34"/>
      <c r="D26" s="34"/>
      <c r="E26" s="137" t="s">
        <v>36</v>
      </c>
      <c r="F26" s="34"/>
      <c r="G26" s="34"/>
      <c r="H26" s="34"/>
      <c r="I26" s="146" t="s">
        <v>28</v>
      </c>
      <c r="J26" s="137" t="s">
        <v>1</v>
      </c>
      <c r="K26" s="34"/>
      <c r="L26" s="5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2" customFormat="1" ht="6.96" customHeight="1">
      <c r="A27" s="34"/>
      <c r="B27" s="40"/>
      <c r="C27" s="34"/>
      <c r="D27" s="34"/>
      <c r="E27" s="34"/>
      <c r="F27" s="34"/>
      <c r="G27" s="34"/>
      <c r="H27" s="34"/>
      <c r="I27" s="34"/>
      <c r="J27" s="34"/>
      <c r="K27" s="34"/>
      <c r="L27" s="59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="2" customFormat="1" ht="12" customHeight="1">
      <c r="A28" s="34"/>
      <c r="B28" s="40"/>
      <c r="C28" s="34"/>
      <c r="D28" s="146" t="s">
        <v>37</v>
      </c>
      <c r="E28" s="34"/>
      <c r="F28" s="34"/>
      <c r="G28" s="34"/>
      <c r="H28" s="34"/>
      <c r="I28" s="34"/>
      <c r="J28" s="34"/>
      <c r="K28" s="34"/>
      <c r="L28" s="5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8" customFormat="1" ht="16.5" customHeight="1">
      <c r="A29" s="150"/>
      <c r="B29" s="151"/>
      <c r="C29" s="150"/>
      <c r="D29" s="150"/>
      <c r="E29" s="152" t="s">
        <v>1</v>
      </c>
      <c r="F29" s="152"/>
      <c r="G29" s="152"/>
      <c r="H29" s="152"/>
      <c r="I29" s="150"/>
      <c r="J29" s="150"/>
      <c r="K29" s="150"/>
      <c r="L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="2" customFormat="1" ht="6.96" customHeight="1">
      <c r="A30" s="34"/>
      <c r="B30" s="40"/>
      <c r="C30" s="34"/>
      <c r="D30" s="34"/>
      <c r="E30" s="34"/>
      <c r="F30" s="34"/>
      <c r="G30" s="34"/>
      <c r="H30" s="34"/>
      <c r="I30" s="34"/>
      <c r="J30" s="34"/>
      <c r="K30" s="34"/>
      <c r="L30" s="5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40"/>
      <c r="C31" s="34"/>
      <c r="D31" s="154"/>
      <c r="E31" s="154"/>
      <c r="F31" s="154"/>
      <c r="G31" s="154"/>
      <c r="H31" s="154"/>
      <c r="I31" s="154"/>
      <c r="J31" s="154"/>
      <c r="K31" s="154"/>
      <c r="L31" s="5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25.44" customHeight="1">
      <c r="A32" s="34"/>
      <c r="B32" s="40"/>
      <c r="C32" s="34"/>
      <c r="D32" s="155" t="s">
        <v>38</v>
      </c>
      <c r="E32" s="34"/>
      <c r="F32" s="34"/>
      <c r="G32" s="34"/>
      <c r="H32" s="34"/>
      <c r="I32" s="34"/>
      <c r="J32" s="156">
        <f>ROUND(J120, 2)</f>
        <v>0</v>
      </c>
      <c r="K32" s="34"/>
      <c r="L32" s="5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6.96" customHeight="1">
      <c r="A33" s="34"/>
      <c r="B33" s="40"/>
      <c r="C33" s="34"/>
      <c r="D33" s="154"/>
      <c r="E33" s="154"/>
      <c r="F33" s="154"/>
      <c r="G33" s="154"/>
      <c r="H33" s="154"/>
      <c r="I33" s="154"/>
      <c r="J33" s="154"/>
      <c r="K33" s="154"/>
      <c r="L33" s="5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40"/>
      <c r="C34" s="34"/>
      <c r="D34" s="34"/>
      <c r="E34" s="34"/>
      <c r="F34" s="157" t="s">
        <v>40</v>
      </c>
      <c r="G34" s="34"/>
      <c r="H34" s="34"/>
      <c r="I34" s="157" t="s">
        <v>39</v>
      </c>
      <c r="J34" s="157" t="s">
        <v>41</v>
      </c>
      <c r="K34" s="34"/>
      <c r="L34" s="5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="2" customFormat="1" ht="14.4" customHeight="1">
      <c r="A35" s="34"/>
      <c r="B35" s="40"/>
      <c r="C35" s="34"/>
      <c r="D35" s="158" t="s">
        <v>42</v>
      </c>
      <c r="E35" s="146" t="s">
        <v>43</v>
      </c>
      <c r="F35" s="159">
        <f>ROUND((SUM(BE120:BE134)),  2)</f>
        <v>0</v>
      </c>
      <c r="G35" s="34"/>
      <c r="H35" s="34"/>
      <c r="I35" s="160">
        <v>0.20999999999999999</v>
      </c>
      <c r="J35" s="159">
        <f>ROUND(((SUM(BE120:BE134))*I35),  2)</f>
        <v>0</v>
      </c>
      <c r="K35" s="34"/>
      <c r="L35" s="5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14.4" customHeight="1">
      <c r="A36" s="34"/>
      <c r="B36" s="40"/>
      <c r="C36" s="34"/>
      <c r="D36" s="34"/>
      <c r="E36" s="146" t="s">
        <v>44</v>
      </c>
      <c r="F36" s="159">
        <f>ROUND((SUM(BF120:BF134)),  2)</f>
        <v>0</v>
      </c>
      <c r="G36" s="34"/>
      <c r="H36" s="34"/>
      <c r="I36" s="160">
        <v>0.14999999999999999</v>
      </c>
      <c r="J36" s="159">
        <f>ROUND(((SUM(BF120:BF134))*I36),  2)</f>
        <v>0</v>
      </c>
      <c r="K36" s="34"/>
      <c r="L36" s="5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46" t="s">
        <v>45</v>
      </c>
      <c r="F37" s="159">
        <f>ROUND((SUM(BG120:BG134)),  2)</f>
        <v>0</v>
      </c>
      <c r="G37" s="34"/>
      <c r="H37" s="34"/>
      <c r="I37" s="160">
        <v>0.20999999999999999</v>
      </c>
      <c r="J37" s="159">
        <f>0</f>
        <v>0</v>
      </c>
      <c r="K37" s="34"/>
      <c r="L37" s="5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14.4" customHeight="1">
      <c r="A38" s="34"/>
      <c r="B38" s="40"/>
      <c r="C38" s="34"/>
      <c r="D38" s="34"/>
      <c r="E38" s="146" t="s">
        <v>46</v>
      </c>
      <c r="F38" s="159">
        <f>ROUND((SUM(BH120:BH134)),  2)</f>
        <v>0</v>
      </c>
      <c r="G38" s="34"/>
      <c r="H38" s="34"/>
      <c r="I38" s="160">
        <v>0.14999999999999999</v>
      </c>
      <c r="J38" s="159">
        <f>0</f>
        <v>0</v>
      </c>
      <c r="K38" s="34"/>
      <c r="L38" s="5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14.4" customHeight="1">
      <c r="A39" s="34"/>
      <c r="B39" s="40"/>
      <c r="C39" s="34"/>
      <c r="D39" s="34"/>
      <c r="E39" s="146" t="s">
        <v>47</v>
      </c>
      <c r="F39" s="159">
        <f>ROUND((SUM(BI120:BI134)),  2)</f>
        <v>0</v>
      </c>
      <c r="G39" s="34"/>
      <c r="H39" s="34"/>
      <c r="I39" s="160">
        <v>0</v>
      </c>
      <c r="J39" s="159">
        <f>0</f>
        <v>0</v>
      </c>
      <c r="K39" s="34"/>
      <c r="L39" s="5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6.96" customHeight="1">
      <c r="A40" s="34"/>
      <c r="B40" s="40"/>
      <c r="C40" s="34"/>
      <c r="D40" s="34"/>
      <c r="E40" s="34"/>
      <c r="F40" s="34"/>
      <c r="G40" s="34"/>
      <c r="H40" s="34"/>
      <c r="I40" s="34"/>
      <c r="J40" s="34"/>
      <c r="K40" s="34"/>
      <c r="L40" s="5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2" customFormat="1" ht="25.44" customHeight="1">
      <c r="A41" s="34"/>
      <c r="B41" s="40"/>
      <c r="C41" s="161"/>
      <c r="D41" s="162" t="s">
        <v>48</v>
      </c>
      <c r="E41" s="163"/>
      <c r="F41" s="163"/>
      <c r="G41" s="164" t="s">
        <v>49</v>
      </c>
      <c r="H41" s="165" t="s">
        <v>50</v>
      </c>
      <c r="I41" s="163"/>
      <c r="J41" s="166">
        <f>SUM(J32:J39)</f>
        <v>0</v>
      </c>
      <c r="K41" s="167"/>
      <c r="L41" s="59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="2" customFormat="1" ht="14.4" customHeight="1">
      <c r="A42" s="34"/>
      <c r="B42" s="40"/>
      <c r="C42" s="34"/>
      <c r="D42" s="34"/>
      <c r="E42" s="34"/>
      <c r="F42" s="34"/>
      <c r="G42" s="34"/>
      <c r="H42" s="34"/>
      <c r="I42" s="34"/>
      <c r="J42" s="34"/>
      <c r="K42" s="34"/>
      <c r="L42" s="59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="1" customFormat="1" ht="14.4" customHeight="1">
      <c r="B43" s="16"/>
      <c r="L43" s="16"/>
    </row>
    <row r="44" s="1" customFormat="1" ht="14.4" customHeight="1">
      <c r="B44" s="16"/>
      <c r="L44" s="16"/>
    </row>
    <row r="45" s="1" customFormat="1" ht="14.4" customHeight="1">
      <c r="B45" s="16"/>
      <c r="L45" s="16"/>
    </row>
    <row r="46" s="1" customFormat="1" ht="14.4" customHeight="1">
      <c r="B46" s="16"/>
      <c r="L46" s="16"/>
    </row>
    <row r="47" s="1" customFormat="1" ht="14.4" customHeight="1">
      <c r="B47" s="16"/>
      <c r="L47" s="16"/>
    </row>
    <row r="48" s="1" customFormat="1" ht="14.4" customHeight="1">
      <c r="B48" s="16"/>
      <c r="L48" s="16"/>
    </row>
    <row r="49" s="1" customFormat="1" ht="14.4" customHeight="1">
      <c r="B49" s="16"/>
      <c r="L49" s="16"/>
    </row>
    <row r="50" s="2" customFormat="1" ht="14.4" customHeight="1">
      <c r="B50" s="59"/>
      <c r="D50" s="168" t="s">
        <v>51</v>
      </c>
      <c r="E50" s="169"/>
      <c r="F50" s="169"/>
      <c r="G50" s="168" t="s">
        <v>52</v>
      </c>
      <c r="H50" s="169"/>
      <c r="I50" s="169"/>
      <c r="J50" s="169"/>
      <c r="K50" s="169"/>
      <c r="L50" s="59"/>
    </row>
    <row r="51">
      <c r="B51" s="16"/>
      <c r="L51" s="16"/>
    </row>
    <row r="52">
      <c r="B52" s="16"/>
      <c r="L52" s="16"/>
    </row>
    <row r="53">
      <c r="B53" s="16"/>
      <c r="L53" s="16"/>
    </row>
    <row r="54">
      <c r="B54" s="16"/>
      <c r="L54" s="16"/>
    </row>
    <row r="55">
      <c r="B55" s="16"/>
      <c r="L55" s="16"/>
    </row>
    <row r="56">
      <c r="B56" s="16"/>
      <c r="L56" s="16"/>
    </row>
    <row r="57">
      <c r="B57" s="16"/>
      <c r="L57" s="16"/>
    </row>
    <row r="58">
      <c r="B58" s="16"/>
      <c r="L58" s="16"/>
    </row>
    <row r="59">
      <c r="B59" s="16"/>
      <c r="L59" s="16"/>
    </row>
    <row r="60">
      <c r="B60" s="16"/>
      <c r="L60" s="16"/>
    </row>
    <row r="61" s="2" customFormat="1">
      <c r="A61" s="34"/>
      <c r="B61" s="40"/>
      <c r="C61" s="34"/>
      <c r="D61" s="170" t="s">
        <v>53</v>
      </c>
      <c r="E61" s="171"/>
      <c r="F61" s="172" t="s">
        <v>54</v>
      </c>
      <c r="G61" s="170" t="s">
        <v>53</v>
      </c>
      <c r="H61" s="171"/>
      <c r="I61" s="171"/>
      <c r="J61" s="173" t="s">
        <v>54</v>
      </c>
      <c r="K61" s="171"/>
      <c r="L61" s="59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6"/>
      <c r="L62" s="16"/>
    </row>
    <row r="63">
      <c r="B63" s="16"/>
      <c r="L63" s="16"/>
    </row>
    <row r="64">
      <c r="B64" s="16"/>
      <c r="L64" s="16"/>
    </row>
    <row r="65" s="2" customFormat="1">
      <c r="A65" s="34"/>
      <c r="B65" s="40"/>
      <c r="C65" s="34"/>
      <c r="D65" s="168" t="s">
        <v>55</v>
      </c>
      <c r="E65" s="174"/>
      <c r="F65" s="174"/>
      <c r="G65" s="168" t="s">
        <v>56</v>
      </c>
      <c r="H65" s="174"/>
      <c r="I65" s="174"/>
      <c r="J65" s="174"/>
      <c r="K65" s="174"/>
      <c r="L65" s="59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6"/>
      <c r="L66" s="16"/>
    </row>
    <row r="67">
      <c r="B67" s="16"/>
      <c r="L67" s="16"/>
    </row>
    <row r="68">
      <c r="B68" s="16"/>
      <c r="L68" s="16"/>
    </row>
    <row r="69">
      <c r="B69" s="16"/>
      <c r="L69" s="16"/>
    </row>
    <row r="70">
      <c r="B70" s="16"/>
      <c r="L70" s="16"/>
    </row>
    <row r="71">
      <c r="B71" s="16"/>
      <c r="L71" s="16"/>
    </row>
    <row r="72">
      <c r="B72" s="16"/>
      <c r="L72" s="16"/>
    </row>
    <row r="73">
      <c r="B73" s="16"/>
      <c r="L73" s="16"/>
    </row>
    <row r="74">
      <c r="B74" s="16"/>
      <c r="L74" s="16"/>
    </row>
    <row r="75">
      <c r="B75" s="16"/>
      <c r="L75" s="16"/>
    </row>
    <row r="76" s="2" customFormat="1">
      <c r="A76" s="34"/>
      <c r="B76" s="40"/>
      <c r="C76" s="34"/>
      <c r="D76" s="170" t="s">
        <v>53</v>
      </c>
      <c r="E76" s="171"/>
      <c r="F76" s="172" t="s">
        <v>54</v>
      </c>
      <c r="G76" s="170" t="s">
        <v>53</v>
      </c>
      <c r="H76" s="171"/>
      <c r="I76" s="171"/>
      <c r="J76" s="173" t="s">
        <v>54</v>
      </c>
      <c r="K76" s="171"/>
      <c r="L76" s="5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175"/>
      <c r="C77" s="176"/>
      <c r="D77" s="176"/>
      <c r="E77" s="176"/>
      <c r="F77" s="176"/>
      <c r="G77" s="176"/>
      <c r="H77" s="176"/>
      <c r="I77" s="176"/>
      <c r="J77" s="176"/>
      <c r="K77" s="176"/>
      <c r="L77" s="5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177"/>
      <c r="C81" s="178"/>
      <c r="D81" s="178"/>
      <c r="E81" s="178"/>
      <c r="F81" s="178"/>
      <c r="G81" s="178"/>
      <c r="H81" s="178"/>
      <c r="I81" s="178"/>
      <c r="J81" s="178"/>
      <c r="K81" s="178"/>
      <c r="L81" s="59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168</v>
      </c>
      <c r="D82" s="36"/>
      <c r="E82" s="36"/>
      <c r="F82" s="36"/>
      <c r="G82" s="36"/>
      <c r="H82" s="36"/>
      <c r="I82" s="36"/>
      <c r="J82" s="36"/>
      <c r="K82" s="36"/>
      <c r="L82" s="59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9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6"/>
      <c r="E84" s="36"/>
      <c r="F84" s="36"/>
      <c r="G84" s="36"/>
      <c r="H84" s="36"/>
      <c r="I84" s="36"/>
      <c r="J84" s="36"/>
      <c r="K84" s="36"/>
      <c r="L84" s="59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6"/>
      <c r="D85" s="36"/>
      <c r="E85" s="179" t="str">
        <f>E7</f>
        <v>Oprava přejezdů v obvodu ST Karlovy Vary 2023-24</v>
      </c>
      <c r="F85" s="28"/>
      <c r="G85" s="28"/>
      <c r="H85" s="28"/>
      <c r="I85" s="36"/>
      <c r="J85" s="36"/>
      <c r="K85" s="36"/>
      <c r="L85" s="59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1" customFormat="1" ht="12" customHeight="1">
      <c r="B86" s="17"/>
      <c r="C86" s="28" t="s">
        <v>164</v>
      </c>
      <c r="D86" s="18"/>
      <c r="E86" s="18"/>
      <c r="F86" s="18"/>
      <c r="G86" s="18"/>
      <c r="H86" s="18"/>
      <c r="I86" s="18"/>
      <c r="J86" s="18"/>
      <c r="K86" s="18"/>
      <c r="L86" s="16"/>
    </row>
    <row r="87" s="2" customFormat="1" ht="16.5" customHeight="1">
      <c r="A87" s="34"/>
      <c r="B87" s="35"/>
      <c r="C87" s="36"/>
      <c r="D87" s="36"/>
      <c r="E87" s="179" t="s">
        <v>165</v>
      </c>
      <c r="F87" s="36"/>
      <c r="G87" s="36"/>
      <c r="H87" s="36"/>
      <c r="I87" s="36"/>
      <c r="J87" s="36"/>
      <c r="K87" s="36"/>
      <c r="L87" s="59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12" customHeight="1">
      <c r="A88" s="34"/>
      <c r="B88" s="35"/>
      <c r="C88" s="28" t="s">
        <v>166</v>
      </c>
      <c r="D88" s="36"/>
      <c r="E88" s="36"/>
      <c r="F88" s="36"/>
      <c r="G88" s="36"/>
      <c r="H88" s="36"/>
      <c r="I88" s="36"/>
      <c r="J88" s="36"/>
      <c r="K88" s="36"/>
      <c r="L88" s="59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6.5" customHeight="1">
      <c r="A89" s="34"/>
      <c r="B89" s="35"/>
      <c r="C89" s="36"/>
      <c r="D89" s="36"/>
      <c r="E89" s="72" t="str">
        <f>E11</f>
        <v>A.1.3 - Přeprava</v>
      </c>
      <c r="F89" s="36"/>
      <c r="G89" s="36"/>
      <c r="H89" s="36"/>
      <c r="I89" s="36"/>
      <c r="J89" s="36"/>
      <c r="K89" s="36"/>
      <c r="L89" s="59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9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2" customHeight="1">
      <c r="A91" s="34"/>
      <c r="B91" s="35"/>
      <c r="C91" s="28" t="s">
        <v>20</v>
      </c>
      <c r="D91" s="36"/>
      <c r="E91" s="36"/>
      <c r="F91" s="23" t="str">
        <f>F14</f>
        <v>ST Karlovy Vary</v>
      </c>
      <c r="G91" s="36"/>
      <c r="H91" s="36"/>
      <c r="I91" s="28" t="s">
        <v>22</v>
      </c>
      <c r="J91" s="75" t="str">
        <f>IF(J14="","",J14)</f>
        <v>1. 2. 2023</v>
      </c>
      <c r="K91" s="36"/>
      <c r="L91" s="59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6.96" customHeight="1">
      <c r="A92" s="34"/>
      <c r="B92" s="35"/>
      <c r="C92" s="36"/>
      <c r="D92" s="36"/>
      <c r="E92" s="36"/>
      <c r="F92" s="36"/>
      <c r="G92" s="36"/>
      <c r="H92" s="36"/>
      <c r="I92" s="36"/>
      <c r="J92" s="36"/>
      <c r="K92" s="36"/>
      <c r="L92" s="59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5.15" customHeight="1">
      <c r="A93" s="34"/>
      <c r="B93" s="35"/>
      <c r="C93" s="28" t="s">
        <v>24</v>
      </c>
      <c r="D93" s="36"/>
      <c r="E93" s="36"/>
      <c r="F93" s="23" t="str">
        <f>E17</f>
        <v>Správa železnic,s.o.;OŘ ÚNL - ST Karlovy Vary</v>
      </c>
      <c r="G93" s="36"/>
      <c r="H93" s="36"/>
      <c r="I93" s="28" t="s">
        <v>32</v>
      </c>
      <c r="J93" s="32" t="str">
        <f>E23</f>
        <v xml:space="preserve"> </v>
      </c>
      <c r="K93" s="36"/>
      <c r="L93" s="59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15.15" customHeight="1">
      <c r="A94" s="34"/>
      <c r="B94" s="35"/>
      <c r="C94" s="28" t="s">
        <v>30</v>
      </c>
      <c r="D94" s="36"/>
      <c r="E94" s="36"/>
      <c r="F94" s="23" t="str">
        <f>IF(E20="","",E20)</f>
        <v>Vyplň údaj</v>
      </c>
      <c r="G94" s="36"/>
      <c r="H94" s="36"/>
      <c r="I94" s="28" t="s">
        <v>35</v>
      </c>
      <c r="J94" s="32" t="str">
        <f>E26</f>
        <v>Pavlína Liprtová</v>
      </c>
      <c r="K94" s="36"/>
      <c r="L94" s="59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9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9.28" customHeight="1">
      <c r="A96" s="34"/>
      <c r="B96" s="35"/>
      <c r="C96" s="180" t="s">
        <v>169</v>
      </c>
      <c r="D96" s="181"/>
      <c r="E96" s="181"/>
      <c r="F96" s="181"/>
      <c r="G96" s="181"/>
      <c r="H96" s="181"/>
      <c r="I96" s="181"/>
      <c r="J96" s="182" t="s">
        <v>170</v>
      </c>
      <c r="K96" s="181"/>
      <c r="L96" s="59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="2" customFormat="1" ht="10.32" customHeight="1">
      <c r="A97" s="34"/>
      <c r="B97" s="35"/>
      <c r="C97" s="36"/>
      <c r="D97" s="36"/>
      <c r="E97" s="36"/>
      <c r="F97" s="36"/>
      <c r="G97" s="36"/>
      <c r="H97" s="36"/>
      <c r="I97" s="36"/>
      <c r="J97" s="36"/>
      <c r="K97" s="36"/>
      <c r="L97" s="59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="2" customFormat="1" ht="22.8" customHeight="1">
      <c r="A98" s="34"/>
      <c r="B98" s="35"/>
      <c r="C98" s="183" t="s">
        <v>171</v>
      </c>
      <c r="D98" s="36"/>
      <c r="E98" s="36"/>
      <c r="F98" s="36"/>
      <c r="G98" s="36"/>
      <c r="H98" s="36"/>
      <c r="I98" s="36"/>
      <c r="J98" s="106">
        <f>J120</f>
        <v>0</v>
      </c>
      <c r="K98" s="36"/>
      <c r="L98" s="59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3" t="s">
        <v>172</v>
      </c>
    </row>
    <row r="99" s="2" customFormat="1" ht="21.84" customHeight="1">
      <c r="A99" s="34"/>
      <c r="B99" s="35"/>
      <c r="C99" s="36"/>
      <c r="D99" s="36"/>
      <c r="E99" s="36"/>
      <c r="F99" s="36"/>
      <c r="G99" s="36"/>
      <c r="H99" s="36"/>
      <c r="I99" s="36"/>
      <c r="J99" s="36"/>
      <c r="K99" s="36"/>
      <c r="L99" s="59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="2" customFormat="1" ht="6.96" customHeight="1">
      <c r="A100" s="34"/>
      <c r="B100" s="62"/>
      <c r="C100" s="63"/>
      <c r="D100" s="63"/>
      <c r="E100" s="63"/>
      <c r="F100" s="63"/>
      <c r="G100" s="63"/>
      <c r="H100" s="63"/>
      <c r="I100" s="63"/>
      <c r="J100" s="63"/>
      <c r="K100" s="63"/>
      <c r="L100" s="59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4" s="2" customFormat="1" ht="6.96" customHeight="1">
      <c r="A104" s="34"/>
      <c r="B104" s="64"/>
      <c r="C104" s="65"/>
      <c r="D104" s="65"/>
      <c r="E104" s="65"/>
      <c r="F104" s="65"/>
      <c r="G104" s="65"/>
      <c r="H104" s="65"/>
      <c r="I104" s="65"/>
      <c r="J104" s="65"/>
      <c r="K104" s="65"/>
      <c r="L104" s="59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="2" customFormat="1" ht="24.96" customHeight="1">
      <c r="A105" s="34"/>
      <c r="B105" s="35"/>
      <c r="C105" s="19" t="s">
        <v>173</v>
      </c>
      <c r="D105" s="36"/>
      <c r="E105" s="36"/>
      <c r="F105" s="36"/>
      <c r="G105" s="36"/>
      <c r="H105" s="36"/>
      <c r="I105" s="36"/>
      <c r="J105" s="36"/>
      <c r="K105" s="36"/>
      <c r="L105" s="59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="2" customFormat="1" ht="6.96" customHeight="1">
      <c r="A106" s="34"/>
      <c r="B106" s="35"/>
      <c r="C106" s="36"/>
      <c r="D106" s="36"/>
      <c r="E106" s="36"/>
      <c r="F106" s="36"/>
      <c r="G106" s="36"/>
      <c r="H106" s="36"/>
      <c r="I106" s="36"/>
      <c r="J106" s="36"/>
      <c r="K106" s="36"/>
      <c r="L106" s="59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12" customHeight="1">
      <c r="A107" s="34"/>
      <c r="B107" s="35"/>
      <c r="C107" s="28" t="s">
        <v>16</v>
      </c>
      <c r="D107" s="36"/>
      <c r="E107" s="36"/>
      <c r="F107" s="36"/>
      <c r="G107" s="36"/>
      <c r="H107" s="36"/>
      <c r="I107" s="36"/>
      <c r="J107" s="36"/>
      <c r="K107" s="36"/>
      <c r="L107" s="59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16.5" customHeight="1">
      <c r="A108" s="34"/>
      <c r="B108" s="35"/>
      <c r="C108" s="36"/>
      <c r="D108" s="36"/>
      <c r="E108" s="179" t="str">
        <f>E7</f>
        <v>Oprava přejezdů v obvodu ST Karlovy Vary 2023-24</v>
      </c>
      <c r="F108" s="28"/>
      <c r="G108" s="28"/>
      <c r="H108" s="28"/>
      <c r="I108" s="36"/>
      <c r="J108" s="36"/>
      <c r="K108" s="36"/>
      <c r="L108" s="59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1" customFormat="1" ht="12" customHeight="1">
      <c r="B109" s="17"/>
      <c r="C109" s="28" t="s">
        <v>164</v>
      </c>
      <c r="D109" s="18"/>
      <c r="E109" s="18"/>
      <c r="F109" s="18"/>
      <c r="G109" s="18"/>
      <c r="H109" s="18"/>
      <c r="I109" s="18"/>
      <c r="J109" s="18"/>
      <c r="K109" s="18"/>
      <c r="L109" s="16"/>
    </row>
    <row r="110" s="2" customFormat="1" ht="16.5" customHeight="1">
      <c r="A110" s="34"/>
      <c r="B110" s="35"/>
      <c r="C110" s="36"/>
      <c r="D110" s="36"/>
      <c r="E110" s="179" t="s">
        <v>165</v>
      </c>
      <c r="F110" s="36"/>
      <c r="G110" s="36"/>
      <c r="H110" s="36"/>
      <c r="I110" s="36"/>
      <c r="J110" s="36"/>
      <c r="K110" s="36"/>
      <c r="L110" s="59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2" customHeight="1">
      <c r="A111" s="34"/>
      <c r="B111" s="35"/>
      <c r="C111" s="28" t="s">
        <v>166</v>
      </c>
      <c r="D111" s="36"/>
      <c r="E111" s="36"/>
      <c r="F111" s="36"/>
      <c r="G111" s="36"/>
      <c r="H111" s="36"/>
      <c r="I111" s="36"/>
      <c r="J111" s="36"/>
      <c r="K111" s="36"/>
      <c r="L111" s="59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6.5" customHeight="1">
      <c r="A112" s="34"/>
      <c r="B112" s="35"/>
      <c r="C112" s="36"/>
      <c r="D112" s="36"/>
      <c r="E112" s="72" t="str">
        <f>E11</f>
        <v>A.1.3 - Přeprava</v>
      </c>
      <c r="F112" s="36"/>
      <c r="G112" s="36"/>
      <c r="H112" s="36"/>
      <c r="I112" s="36"/>
      <c r="J112" s="36"/>
      <c r="K112" s="36"/>
      <c r="L112" s="59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6.96" customHeight="1">
      <c r="A113" s="34"/>
      <c r="B113" s="35"/>
      <c r="C113" s="36"/>
      <c r="D113" s="36"/>
      <c r="E113" s="36"/>
      <c r="F113" s="36"/>
      <c r="G113" s="36"/>
      <c r="H113" s="36"/>
      <c r="I113" s="36"/>
      <c r="J113" s="36"/>
      <c r="K113" s="36"/>
      <c r="L113" s="59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2" customHeight="1">
      <c r="A114" s="34"/>
      <c r="B114" s="35"/>
      <c r="C114" s="28" t="s">
        <v>20</v>
      </c>
      <c r="D114" s="36"/>
      <c r="E114" s="36"/>
      <c r="F114" s="23" t="str">
        <f>F14</f>
        <v>ST Karlovy Vary</v>
      </c>
      <c r="G114" s="36"/>
      <c r="H114" s="36"/>
      <c r="I114" s="28" t="s">
        <v>22</v>
      </c>
      <c r="J114" s="75" t="str">
        <f>IF(J14="","",J14)</f>
        <v>1. 2. 2023</v>
      </c>
      <c r="K114" s="36"/>
      <c r="L114" s="59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6.96" customHeight="1">
      <c r="A115" s="34"/>
      <c r="B115" s="35"/>
      <c r="C115" s="36"/>
      <c r="D115" s="36"/>
      <c r="E115" s="36"/>
      <c r="F115" s="36"/>
      <c r="G115" s="36"/>
      <c r="H115" s="36"/>
      <c r="I115" s="36"/>
      <c r="J115" s="36"/>
      <c r="K115" s="36"/>
      <c r="L115" s="59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5.15" customHeight="1">
      <c r="A116" s="34"/>
      <c r="B116" s="35"/>
      <c r="C116" s="28" t="s">
        <v>24</v>
      </c>
      <c r="D116" s="36"/>
      <c r="E116" s="36"/>
      <c r="F116" s="23" t="str">
        <f>E17</f>
        <v>Správa železnic,s.o.;OŘ ÚNL - ST Karlovy Vary</v>
      </c>
      <c r="G116" s="36"/>
      <c r="H116" s="36"/>
      <c r="I116" s="28" t="s">
        <v>32</v>
      </c>
      <c r="J116" s="32" t="str">
        <f>E23</f>
        <v xml:space="preserve"> </v>
      </c>
      <c r="K116" s="36"/>
      <c r="L116" s="59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5.15" customHeight="1">
      <c r="A117" s="34"/>
      <c r="B117" s="35"/>
      <c r="C117" s="28" t="s">
        <v>30</v>
      </c>
      <c r="D117" s="36"/>
      <c r="E117" s="36"/>
      <c r="F117" s="23" t="str">
        <f>IF(E20="","",E20)</f>
        <v>Vyplň údaj</v>
      </c>
      <c r="G117" s="36"/>
      <c r="H117" s="36"/>
      <c r="I117" s="28" t="s">
        <v>35</v>
      </c>
      <c r="J117" s="32" t="str">
        <f>E26</f>
        <v>Pavlína Liprtová</v>
      </c>
      <c r="K117" s="36"/>
      <c r="L117" s="59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0.32" customHeight="1">
      <c r="A118" s="34"/>
      <c r="B118" s="35"/>
      <c r="C118" s="36"/>
      <c r="D118" s="36"/>
      <c r="E118" s="36"/>
      <c r="F118" s="36"/>
      <c r="G118" s="36"/>
      <c r="H118" s="36"/>
      <c r="I118" s="36"/>
      <c r="J118" s="36"/>
      <c r="K118" s="36"/>
      <c r="L118" s="59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9" customFormat="1" ht="29.28" customHeight="1">
      <c r="A119" s="184"/>
      <c r="B119" s="185"/>
      <c r="C119" s="186" t="s">
        <v>174</v>
      </c>
      <c r="D119" s="187" t="s">
        <v>63</v>
      </c>
      <c r="E119" s="187" t="s">
        <v>59</v>
      </c>
      <c r="F119" s="187" t="s">
        <v>60</v>
      </c>
      <c r="G119" s="187" t="s">
        <v>175</v>
      </c>
      <c r="H119" s="187" t="s">
        <v>176</v>
      </c>
      <c r="I119" s="187" t="s">
        <v>177</v>
      </c>
      <c r="J119" s="187" t="s">
        <v>170</v>
      </c>
      <c r="K119" s="188" t="s">
        <v>178</v>
      </c>
      <c r="L119" s="189"/>
      <c r="M119" s="96" t="s">
        <v>1</v>
      </c>
      <c r="N119" s="97" t="s">
        <v>42</v>
      </c>
      <c r="O119" s="97" t="s">
        <v>179</v>
      </c>
      <c r="P119" s="97" t="s">
        <v>180</v>
      </c>
      <c r="Q119" s="97" t="s">
        <v>181</v>
      </c>
      <c r="R119" s="97" t="s">
        <v>182</v>
      </c>
      <c r="S119" s="97" t="s">
        <v>183</v>
      </c>
      <c r="T119" s="98" t="s">
        <v>184</v>
      </c>
      <c r="U119" s="184"/>
      <c r="V119" s="184"/>
      <c r="W119" s="184"/>
      <c r="X119" s="184"/>
      <c r="Y119" s="184"/>
      <c r="Z119" s="184"/>
      <c r="AA119" s="184"/>
      <c r="AB119" s="184"/>
      <c r="AC119" s="184"/>
      <c r="AD119" s="184"/>
      <c r="AE119" s="184"/>
    </row>
    <row r="120" s="2" customFormat="1" ht="22.8" customHeight="1">
      <c r="A120" s="34"/>
      <c r="B120" s="35"/>
      <c r="C120" s="103" t="s">
        <v>185</v>
      </c>
      <c r="D120" s="36"/>
      <c r="E120" s="36"/>
      <c r="F120" s="36"/>
      <c r="G120" s="36"/>
      <c r="H120" s="36"/>
      <c r="I120" s="36"/>
      <c r="J120" s="190">
        <f>BK120</f>
        <v>0</v>
      </c>
      <c r="K120" s="36"/>
      <c r="L120" s="40"/>
      <c r="M120" s="99"/>
      <c r="N120" s="191"/>
      <c r="O120" s="100"/>
      <c r="P120" s="192">
        <f>SUM(P121:P134)</f>
        <v>0</v>
      </c>
      <c r="Q120" s="100"/>
      <c r="R120" s="192">
        <f>SUM(R121:R134)</f>
        <v>0</v>
      </c>
      <c r="S120" s="100"/>
      <c r="T120" s="193">
        <f>SUM(T121:T134)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3" t="s">
        <v>77</v>
      </c>
      <c r="AU120" s="13" t="s">
        <v>172</v>
      </c>
      <c r="BK120" s="194">
        <f>SUM(BK121:BK134)</f>
        <v>0</v>
      </c>
    </row>
    <row r="121" s="2" customFormat="1" ht="128.55" customHeight="1">
      <c r="A121" s="34"/>
      <c r="B121" s="35"/>
      <c r="C121" s="195" t="s">
        <v>85</v>
      </c>
      <c r="D121" s="195" t="s">
        <v>186</v>
      </c>
      <c r="E121" s="196" t="s">
        <v>367</v>
      </c>
      <c r="F121" s="197" t="s">
        <v>368</v>
      </c>
      <c r="G121" s="198" t="s">
        <v>287</v>
      </c>
      <c r="H121" s="199">
        <v>81.501999999999995</v>
      </c>
      <c r="I121" s="200"/>
      <c r="J121" s="201">
        <f>ROUND(I121*H121,2)</f>
        <v>0</v>
      </c>
      <c r="K121" s="197" t="s">
        <v>190</v>
      </c>
      <c r="L121" s="40"/>
      <c r="M121" s="202" t="s">
        <v>1</v>
      </c>
      <c r="N121" s="203" t="s">
        <v>43</v>
      </c>
      <c r="O121" s="87"/>
      <c r="P121" s="204">
        <f>O121*H121</f>
        <v>0</v>
      </c>
      <c r="Q121" s="204">
        <v>0</v>
      </c>
      <c r="R121" s="204">
        <f>Q121*H121</f>
        <v>0</v>
      </c>
      <c r="S121" s="204">
        <v>0</v>
      </c>
      <c r="T121" s="205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206" t="s">
        <v>288</v>
      </c>
      <c r="AT121" s="206" t="s">
        <v>186</v>
      </c>
      <c r="AU121" s="206" t="s">
        <v>78</v>
      </c>
      <c r="AY121" s="13" t="s">
        <v>192</v>
      </c>
      <c r="BE121" s="207">
        <f>IF(N121="základní",J121,0)</f>
        <v>0</v>
      </c>
      <c r="BF121" s="207">
        <f>IF(N121="snížená",J121,0)</f>
        <v>0</v>
      </c>
      <c r="BG121" s="207">
        <f>IF(N121="zákl. přenesená",J121,0)</f>
        <v>0</v>
      </c>
      <c r="BH121" s="207">
        <f>IF(N121="sníž. přenesená",J121,0)</f>
        <v>0</v>
      </c>
      <c r="BI121" s="207">
        <f>IF(N121="nulová",J121,0)</f>
        <v>0</v>
      </c>
      <c r="BJ121" s="13" t="s">
        <v>85</v>
      </c>
      <c r="BK121" s="207">
        <f>ROUND(I121*H121,2)</f>
        <v>0</v>
      </c>
      <c r="BL121" s="13" t="s">
        <v>288</v>
      </c>
      <c r="BM121" s="206" t="s">
        <v>369</v>
      </c>
    </row>
    <row r="122" s="2" customFormat="1">
      <c r="A122" s="34"/>
      <c r="B122" s="35"/>
      <c r="C122" s="36"/>
      <c r="D122" s="210" t="s">
        <v>238</v>
      </c>
      <c r="E122" s="36"/>
      <c r="F122" s="220" t="s">
        <v>370</v>
      </c>
      <c r="G122" s="36"/>
      <c r="H122" s="36"/>
      <c r="I122" s="221"/>
      <c r="J122" s="36"/>
      <c r="K122" s="36"/>
      <c r="L122" s="40"/>
      <c r="M122" s="222"/>
      <c r="N122" s="223"/>
      <c r="O122" s="87"/>
      <c r="P122" s="87"/>
      <c r="Q122" s="87"/>
      <c r="R122" s="87"/>
      <c r="S122" s="87"/>
      <c r="T122" s="88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3" t="s">
        <v>238</v>
      </c>
      <c r="AU122" s="13" t="s">
        <v>78</v>
      </c>
    </row>
    <row r="123" s="10" customFormat="1">
      <c r="A123" s="10"/>
      <c r="B123" s="208"/>
      <c r="C123" s="209"/>
      <c r="D123" s="210" t="s">
        <v>194</v>
      </c>
      <c r="E123" s="211" t="s">
        <v>1</v>
      </c>
      <c r="F123" s="212" t="s">
        <v>371</v>
      </c>
      <c r="G123" s="209"/>
      <c r="H123" s="213">
        <v>81.501999999999995</v>
      </c>
      <c r="I123" s="214"/>
      <c r="J123" s="209"/>
      <c r="K123" s="209"/>
      <c r="L123" s="215"/>
      <c r="M123" s="216"/>
      <c r="N123" s="217"/>
      <c r="O123" s="217"/>
      <c r="P123" s="217"/>
      <c r="Q123" s="217"/>
      <c r="R123" s="217"/>
      <c r="S123" s="217"/>
      <c r="T123" s="218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  <c r="AT123" s="219" t="s">
        <v>194</v>
      </c>
      <c r="AU123" s="219" t="s">
        <v>78</v>
      </c>
      <c r="AV123" s="10" t="s">
        <v>87</v>
      </c>
      <c r="AW123" s="10" t="s">
        <v>34</v>
      </c>
      <c r="AX123" s="10" t="s">
        <v>85</v>
      </c>
      <c r="AY123" s="219" t="s">
        <v>192</v>
      </c>
    </row>
    <row r="124" s="2" customFormat="1" ht="128.55" customHeight="1">
      <c r="A124" s="34"/>
      <c r="B124" s="35"/>
      <c r="C124" s="195" t="s">
        <v>87</v>
      </c>
      <c r="D124" s="195" t="s">
        <v>186</v>
      </c>
      <c r="E124" s="196" t="s">
        <v>372</v>
      </c>
      <c r="F124" s="197" t="s">
        <v>373</v>
      </c>
      <c r="G124" s="198" t="s">
        <v>287</v>
      </c>
      <c r="H124" s="199">
        <v>150.90899999999999</v>
      </c>
      <c r="I124" s="200"/>
      <c r="J124" s="201">
        <f>ROUND(I124*H124,2)</f>
        <v>0</v>
      </c>
      <c r="K124" s="197" t="s">
        <v>190</v>
      </c>
      <c r="L124" s="40"/>
      <c r="M124" s="202" t="s">
        <v>1</v>
      </c>
      <c r="N124" s="203" t="s">
        <v>43</v>
      </c>
      <c r="O124" s="87"/>
      <c r="P124" s="204">
        <f>O124*H124</f>
        <v>0</v>
      </c>
      <c r="Q124" s="204">
        <v>0</v>
      </c>
      <c r="R124" s="204">
        <f>Q124*H124</f>
        <v>0</v>
      </c>
      <c r="S124" s="204">
        <v>0</v>
      </c>
      <c r="T124" s="205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206" t="s">
        <v>288</v>
      </c>
      <c r="AT124" s="206" t="s">
        <v>186</v>
      </c>
      <c r="AU124" s="206" t="s">
        <v>78</v>
      </c>
      <c r="AY124" s="13" t="s">
        <v>192</v>
      </c>
      <c r="BE124" s="207">
        <f>IF(N124="základní",J124,0)</f>
        <v>0</v>
      </c>
      <c r="BF124" s="207">
        <f>IF(N124="snížená",J124,0)</f>
        <v>0</v>
      </c>
      <c r="BG124" s="207">
        <f>IF(N124="zákl. přenesená",J124,0)</f>
        <v>0</v>
      </c>
      <c r="BH124" s="207">
        <f>IF(N124="sníž. přenesená",J124,0)</f>
        <v>0</v>
      </c>
      <c r="BI124" s="207">
        <f>IF(N124="nulová",J124,0)</f>
        <v>0</v>
      </c>
      <c r="BJ124" s="13" t="s">
        <v>85</v>
      </c>
      <c r="BK124" s="207">
        <f>ROUND(I124*H124,2)</f>
        <v>0</v>
      </c>
      <c r="BL124" s="13" t="s">
        <v>288</v>
      </c>
      <c r="BM124" s="206" t="s">
        <v>374</v>
      </c>
    </row>
    <row r="125" s="2" customFormat="1">
      <c r="A125" s="34"/>
      <c r="B125" s="35"/>
      <c r="C125" s="36"/>
      <c r="D125" s="210" t="s">
        <v>238</v>
      </c>
      <c r="E125" s="36"/>
      <c r="F125" s="220" t="s">
        <v>375</v>
      </c>
      <c r="G125" s="36"/>
      <c r="H125" s="36"/>
      <c r="I125" s="221"/>
      <c r="J125" s="36"/>
      <c r="K125" s="36"/>
      <c r="L125" s="40"/>
      <c r="M125" s="222"/>
      <c r="N125" s="223"/>
      <c r="O125" s="87"/>
      <c r="P125" s="87"/>
      <c r="Q125" s="87"/>
      <c r="R125" s="87"/>
      <c r="S125" s="87"/>
      <c r="T125" s="88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T125" s="13" t="s">
        <v>238</v>
      </c>
      <c r="AU125" s="13" t="s">
        <v>78</v>
      </c>
    </row>
    <row r="126" s="10" customFormat="1">
      <c r="A126" s="10"/>
      <c r="B126" s="208"/>
      <c r="C126" s="209"/>
      <c r="D126" s="210" t="s">
        <v>194</v>
      </c>
      <c r="E126" s="211" t="s">
        <v>1</v>
      </c>
      <c r="F126" s="212" t="s">
        <v>376</v>
      </c>
      <c r="G126" s="209"/>
      <c r="H126" s="213">
        <v>150.90899999999999</v>
      </c>
      <c r="I126" s="214"/>
      <c r="J126" s="209"/>
      <c r="K126" s="209"/>
      <c r="L126" s="215"/>
      <c r="M126" s="216"/>
      <c r="N126" s="217"/>
      <c r="O126" s="217"/>
      <c r="P126" s="217"/>
      <c r="Q126" s="217"/>
      <c r="R126" s="217"/>
      <c r="S126" s="217"/>
      <c r="T126" s="218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  <c r="AT126" s="219" t="s">
        <v>194</v>
      </c>
      <c r="AU126" s="219" t="s">
        <v>78</v>
      </c>
      <c r="AV126" s="10" t="s">
        <v>87</v>
      </c>
      <c r="AW126" s="10" t="s">
        <v>34</v>
      </c>
      <c r="AX126" s="10" t="s">
        <v>85</v>
      </c>
      <c r="AY126" s="219" t="s">
        <v>192</v>
      </c>
    </row>
    <row r="127" s="2" customFormat="1" ht="90" customHeight="1">
      <c r="A127" s="34"/>
      <c r="B127" s="35"/>
      <c r="C127" s="195" t="s">
        <v>201</v>
      </c>
      <c r="D127" s="195" t="s">
        <v>186</v>
      </c>
      <c r="E127" s="196" t="s">
        <v>377</v>
      </c>
      <c r="F127" s="197" t="s">
        <v>378</v>
      </c>
      <c r="G127" s="198" t="s">
        <v>218</v>
      </c>
      <c r="H127" s="199">
        <v>2</v>
      </c>
      <c r="I127" s="200"/>
      <c r="J127" s="201">
        <f>ROUND(I127*H127,2)</f>
        <v>0</v>
      </c>
      <c r="K127" s="197" t="s">
        <v>190</v>
      </c>
      <c r="L127" s="40"/>
      <c r="M127" s="202" t="s">
        <v>1</v>
      </c>
      <c r="N127" s="203" t="s">
        <v>43</v>
      </c>
      <c r="O127" s="87"/>
      <c r="P127" s="204">
        <f>O127*H127</f>
        <v>0</v>
      </c>
      <c r="Q127" s="204">
        <v>0</v>
      </c>
      <c r="R127" s="204">
        <f>Q127*H127</f>
        <v>0</v>
      </c>
      <c r="S127" s="204">
        <v>0</v>
      </c>
      <c r="T127" s="205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206" t="s">
        <v>288</v>
      </c>
      <c r="AT127" s="206" t="s">
        <v>186</v>
      </c>
      <c r="AU127" s="206" t="s">
        <v>78</v>
      </c>
      <c r="AY127" s="13" t="s">
        <v>192</v>
      </c>
      <c r="BE127" s="207">
        <f>IF(N127="základní",J127,0)</f>
        <v>0</v>
      </c>
      <c r="BF127" s="207">
        <f>IF(N127="snížená",J127,0)</f>
        <v>0</v>
      </c>
      <c r="BG127" s="207">
        <f>IF(N127="zákl. přenesená",J127,0)</f>
        <v>0</v>
      </c>
      <c r="BH127" s="207">
        <f>IF(N127="sníž. přenesená",J127,0)</f>
        <v>0</v>
      </c>
      <c r="BI127" s="207">
        <f>IF(N127="nulová",J127,0)</f>
        <v>0</v>
      </c>
      <c r="BJ127" s="13" t="s">
        <v>85</v>
      </c>
      <c r="BK127" s="207">
        <f>ROUND(I127*H127,2)</f>
        <v>0</v>
      </c>
      <c r="BL127" s="13" t="s">
        <v>288</v>
      </c>
      <c r="BM127" s="206" t="s">
        <v>379</v>
      </c>
    </row>
    <row r="128" s="2" customFormat="1">
      <c r="A128" s="34"/>
      <c r="B128" s="35"/>
      <c r="C128" s="36"/>
      <c r="D128" s="210" t="s">
        <v>238</v>
      </c>
      <c r="E128" s="36"/>
      <c r="F128" s="220" t="s">
        <v>380</v>
      </c>
      <c r="G128" s="36"/>
      <c r="H128" s="36"/>
      <c r="I128" s="221"/>
      <c r="J128" s="36"/>
      <c r="K128" s="36"/>
      <c r="L128" s="40"/>
      <c r="M128" s="222"/>
      <c r="N128" s="223"/>
      <c r="O128" s="87"/>
      <c r="P128" s="87"/>
      <c r="Q128" s="87"/>
      <c r="R128" s="87"/>
      <c r="S128" s="87"/>
      <c r="T128" s="88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T128" s="13" t="s">
        <v>238</v>
      </c>
      <c r="AU128" s="13" t="s">
        <v>78</v>
      </c>
    </row>
    <row r="129" s="2" customFormat="1" ht="90" customHeight="1">
      <c r="A129" s="34"/>
      <c r="B129" s="35"/>
      <c r="C129" s="195" t="s">
        <v>191</v>
      </c>
      <c r="D129" s="195" t="s">
        <v>186</v>
      </c>
      <c r="E129" s="196" t="s">
        <v>381</v>
      </c>
      <c r="F129" s="197" t="s">
        <v>382</v>
      </c>
      <c r="G129" s="198" t="s">
        <v>287</v>
      </c>
      <c r="H129" s="199">
        <v>31.352</v>
      </c>
      <c r="I129" s="200"/>
      <c r="J129" s="201">
        <f>ROUND(I129*H129,2)</f>
        <v>0</v>
      </c>
      <c r="K129" s="197" t="s">
        <v>190</v>
      </c>
      <c r="L129" s="40"/>
      <c r="M129" s="202" t="s">
        <v>1</v>
      </c>
      <c r="N129" s="203" t="s">
        <v>43</v>
      </c>
      <c r="O129" s="87"/>
      <c r="P129" s="204">
        <f>O129*H129</f>
        <v>0</v>
      </c>
      <c r="Q129" s="204">
        <v>0</v>
      </c>
      <c r="R129" s="204">
        <f>Q129*H129</f>
        <v>0</v>
      </c>
      <c r="S129" s="204">
        <v>0</v>
      </c>
      <c r="T129" s="205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206" t="s">
        <v>288</v>
      </c>
      <c r="AT129" s="206" t="s">
        <v>186</v>
      </c>
      <c r="AU129" s="206" t="s">
        <v>78</v>
      </c>
      <c r="AY129" s="13" t="s">
        <v>192</v>
      </c>
      <c r="BE129" s="207">
        <f>IF(N129="základní",J129,0)</f>
        <v>0</v>
      </c>
      <c r="BF129" s="207">
        <f>IF(N129="snížená",J129,0)</f>
        <v>0</v>
      </c>
      <c r="BG129" s="207">
        <f>IF(N129="zákl. přenesená",J129,0)</f>
        <v>0</v>
      </c>
      <c r="BH129" s="207">
        <f>IF(N129="sníž. přenesená",J129,0)</f>
        <v>0</v>
      </c>
      <c r="BI129" s="207">
        <f>IF(N129="nulová",J129,0)</f>
        <v>0</v>
      </c>
      <c r="BJ129" s="13" t="s">
        <v>85</v>
      </c>
      <c r="BK129" s="207">
        <f>ROUND(I129*H129,2)</f>
        <v>0</v>
      </c>
      <c r="BL129" s="13" t="s">
        <v>288</v>
      </c>
      <c r="BM129" s="206" t="s">
        <v>383</v>
      </c>
    </row>
    <row r="130" s="2" customFormat="1">
      <c r="A130" s="34"/>
      <c r="B130" s="35"/>
      <c r="C130" s="36"/>
      <c r="D130" s="210" t="s">
        <v>238</v>
      </c>
      <c r="E130" s="36"/>
      <c r="F130" s="220" t="s">
        <v>384</v>
      </c>
      <c r="G130" s="36"/>
      <c r="H130" s="36"/>
      <c r="I130" s="221"/>
      <c r="J130" s="36"/>
      <c r="K130" s="36"/>
      <c r="L130" s="40"/>
      <c r="M130" s="222"/>
      <c r="N130" s="223"/>
      <c r="O130" s="87"/>
      <c r="P130" s="87"/>
      <c r="Q130" s="87"/>
      <c r="R130" s="87"/>
      <c r="S130" s="87"/>
      <c r="T130" s="88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T130" s="13" t="s">
        <v>238</v>
      </c>
      <c r="AU130" s="13" t="s">
        <v>78</v>
      </c>
    </row>
    <row r="131" s="10" customFormat="1">
      <c r="A131" s="10"/>
      <c r="B131" s="208"/>
      <c r="C131" s="209"/>
      <c r="D131" s="210" t="s">
        <v>194</v>
      </c>
      <c r="E131" s="211" t="s">
        <v>1</v>
      </c>
      <c r="F131" s="212" t="s">
        <v>385</v>
      </c>
      <c r="G131" s="209"/>
      <c r="H131" s="213">
        <v>31.352</v>
      </c>
      <c r="I131" s="214"/>
      <c r="J131" s="209"/>
      <c r="K131" s="209"/>
      <c r="L131" s="215"/>
      <c r="M131" s="216"/>
      <c r="N131" s="217"/>
      <c r="O131" s="217"/>
      <c r="P131" s="217"/>
      <c r="Q131" s="217"/>
      <c r="R131" s="217"/>
      <c r="S131" s="217"/>
      <c r="T131" s="218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  <c r="AT131" s="219" t="s">
        <v>194</v>
      </c>
      <c r="AU131" s="219" t="s">
        <v>78</v>
      </c>
      <c r="AV131" s="10" t="s">
        <v>87</v>
      </c>
      <c r="AW131" s="10" t="s">
        <v>34</v>
      </c>
      <c r="AX131" s="10" t="s">
        <v>85</v>
      </c>
      <c r="AY131" s="219" t="s">
        <v>192</v>
      </c>
    </row>
    <row r="132" s="2" customFormat="1" ht="114.9" customHeight="1">
      <c r="A132" s="34"/>
      <c r="B132" s="35"/>
      <c r="C132" s="195" t="s">
        <v>215</v>
      </c>
      <c r="D132" s="195" t="s">
        <v>186</v>
      </c>
      <c r="E132" s="196" t="s">
        <v>386</v>
      </c>
      <c r="F132" s="197" t="s">
        <v>387</v>
      </c>
      <c r="G132" s="198" t="s">
        <v>287</v>
      </c>
      <c r="H132" s="199">
        <v>7.4119999999999999</v>
      </c>
      <c r="I132" s="200"/>
      <c r="J132" s="201">
        <f>ROUND(I132*H132,2)</f>
        <v>0</v>
      </c>
      <c r="K132" s="197" t="s">
        <v>190</v>
      </c>
      <c r="L132" s="40"/>
      <c r="M132" s="202" t="s">
        <v>1</v>
      </c>
      <c r="N132" s="203" t="s">
        <v>43</v>
      </c>
      <c r="O132" s="87"/>
      <c r="P132" s="204">
        <f>O132*H132</f>
        <v>0</v>
      </c>
      <c r="Q132" s="204">
        <v>0</v>
      </c>
      <c r="R132" s="204">
        <f>Q132*H132</f>
        <v>0</v>
      </c>
      <c r="S132" s="204">
        <v>0</v>
      </c>
      <c r="T132" s="205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206" t="s">
        <v>288</v>
      </c>
      <c r="AT132" s="206" t="s">
        <v>186</v>
      </c>
      <c r="AU132" s="206" t="s">
        <v>78</v>
      </c>
      <c r="AY132" s="13" t="s">
        <v>192</v>
      </c>
      <c r="BE132" s="207">
        <f>IF(N132="základní",J132,0)</f>
        <v>0</v>
      </c>
      <c r="BF132" s="207">
        <f>IF(N132="snížená",J132,0)</f>
        <v>0</v>
      </c>
      <c r="BG132" s="207">
        <f>IF(N132="zákl. přenesená",J132,0)</f>
        <v>0</v>
      </c>
      <c r="BH132" s="207">
        <f>IF(N132="sníž. přenesená",J132,0)</f>
        <v>0</v>
      </c>
      <c r="BI132" s="207">
        <f>IF(N132="nulová",J132,0)</f>
        <v>0</v>
      </c>
      <c r="BJ132" s="13" t="s">
        <v>85</v>
      </c>
      <c r="BK132" s="207">
        <f>ROUND(I132*H132,2)</f>
        <v>0</v>
      </c>
      <c r="BL132" s="13" t="s">
        <v>288</v>
      </c>
      <c r="BM132" s="206" t="s">
        <v>388</v>
      </c>
    </row>
    <row r="133" s="2" customFormat="1">
      <c r="A133" s="34"/>
      <c r="B133" s="35"/>
      <c r="C133" s="36"/>
      <c r="D133" s="210" t="s">
        <v>238</v>
      </c>
      <c r="E133" s="36"/>
      <c r="F133" s="220" t="s">
        <v>389</v>
      </c>
      <c r="G133" s="36"/>
      <c r="H133" s="36"/>
      <c r="I133" s="221"/>
      <c r="J133" s="36"/>
      <c r="K133" s="36"/>
      <c r="L133" s="40"/>
      <c r="M133" s="222"/>
      <c r="N133" s="223"/>
      <c r="O133" s="87"/>
      <c r="P133" s="87"/>
      <c r="Q133" s="87"/>
      <c r="R133" s="87"/>
      <c r="S133" s="87"/>
      <c r="T133" s="88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T133" s="13" t="s">
        <v>238</v>
      </c>
      <c r="AU133" s="13" t="s">
        <v>78</v>
      </c>
    </row>
    <row r="134" s="10" customFormat="1">
      <c r="A134" s="10"/>
      <c r="B134" s="208"/>
      <c r="C134" s="209"/>
      <c r="D134" s="210" t="s">
        <v>194</v>
      </c>
      <c r="E134" s="211" t="s">
        <v>1</v>
      </c>
      <c r="F134" s="212" t="s">
        <v>390</v>
      </c>
      <c r="G134" s="209"/>
      <c r="H134" s="213">
        <v>7.4119999999999999</v>
      </c>
      <c r="I134" s="214"/>
      <c r="J134" s="209"/>
      <c r="K134" s="209"/>
      <c r="L134" s="215"/>
      <c r="M134" s="234"/>
      <c r="N134" s="235"/>
      <c r="O134" s="235"/>
      <c r="P134" s="235"/>
      <c r="Q134" s="235"/>
      <c r="R134" s="235"/>
      <c r="S134" s="235"/>
      <c r="T134" s="236"/>
      <c r="U134" s="10"/>
      <c r="V134" s="10"/>
      <c r="W134" s="10"/>
      <c r="X134" s="10"/>
      <c r="Y134" s="10"/>
      <c r="Z134" s="10"/>
      <c r="AA134" s="10"/>
      <c r="AB134" s="10"/>
      <c r="AC134" s="10"/>
      <c r="AD134" s="10"/>
      <c r="AE134" s="10"/>
      <c r="AT134" s="219" t="s">
        <v>194</v>
      </c>
      <c r="AU134" s="219" t="s">
        <v>78</v>
      </c>
      <c r="AV134" s="10" t="s">
        <v>87</v>
      </c>
      <c r="AW134" s="10" t="s">
        <v>34</v>
      </c>
      <c r="AX134" s="10" t="s">
        <v>85</v>
      </c>
      <c r="AY134" s="219" t="s">
        <v>192</v>
      </c>
    </row>
    <row r="135" s="2" customFormat="1" ht="6.96" customHeight="1">
      <c r="A135" s="34"/>
      <c r="B135" s="62"/>
      <c r="C135" s="63"/>
      <c r="D135" s="63"/>
      <c r="E135" s="63"/>
      <c r="F135" s="63"/>
      <c r="G135" s="63"/>
      <c r="H135" s="63"/>
      <c r="I135" s="63"/>
      <c r="J135" s="63"/>
      <c r="K135" s="63"/>
      <c r="L135" s="40"/>
      <c r="M135" s="34"/>
      <c r="O135" s="34"/>
      <c r="P135" s="34"/>
      <c r="Q135" s="34"/>
      <c r="R135" s="34"/>
      <c r="S135" s="34"/>
      <c r="T135" s="34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</row>
  </sheetData>
  <sheetProtection sheet="1" autoFilter="0" formatColumns="0" formatRows="0" objects="1" scenarios="1" spinCount="100000" saltValue="ddYs+OaSyEr3oC16F2tQrg/Oh/dZlFfHqASTzXbFs8ITHUpOcYOpjtMx+4G/MTcVGehjKG9U2HDOM5HEOPzsKg==" hashValue="4oQvm+tH+4yYPxcWB464x54STHm0DsmT5Fao03kHFA8CSwh/55nZ2PR2UYt+cUs4vauGAN5irnVDOQG81L8VNQ==" algorithmName="SHA-512" password="CC35"/>
  <autoFilter ref="C119:K134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8:H108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103</v>
      </c>
    </row>
    <row r="3" s="1" customFormat="1" ht="6.96" customHeight="1">
      <c r="B3" s="142"/>
      <c r="C3" s="143"/>
      <c r="D3" s="143"/>
      <c r="E3" s="143"/>
      <c r="F3" s="143"/>
      <c r="G3" s="143"/>
      <c r="H3" s="143"/>
      <c r="I3" s="143"/>
      <c r="J3" s="143"/>
      <c r="K3" s="143"/>
      <c r="L3" s="16"/>
      <c r="AT3" s="13" t="s">
        <v>87</v>
      </c>
    </row>
    <row r="4" s="1" customFormat="1" ht="24.96" customHeight="1">
      <c r="B4" s="16"/>
      <c r="D4" s="144" t="s">
        <v>163</v>
      </c>
      <c r="L4" s="16"/>
      <c r="M4" s="145" t="s">
        <v>10</v>
      </c>
      <c r="AT4" s="13" t="s">
        <v>4</v>
      </c>
    </row>
    <row r="5" s="1" customFormat="1" ht="6.96" customHeight="1">
      <c r="B5" s="16"/>
      <c r="L5" s="16"/>
    </row>
    <row r="6" s="1" customFormat="1" ht="12" customHeight="1">
      <c r="B6" s="16"/>
      <c r="D6" s="146" t="s">
        <v>16</v>
      </c>
      <c r="L6" s="16"/>
    </row>
    <row r="7" s="1" customFormat="1" ht="16.5" customHeight="1">
      <c r="B7" s="16"/>
      <c r="E7" s="147" t="str">
        <f>'Rekapitulace stavby'!K6</f>
        <v>Oprava přejezdů v obvodu ST Karlovy Vary 2023-24</v>
      </c>
      <c r="F7" s="146"/>
      <c r="G7" s="146"/>
      <c r="H7" s="146"/>
      <c r="L7" s="16"/>
    </row>
    <row r="8" s="1" customFormat="1" ht="12" customHeight="1">
      <c r="B8" s="16"/>
      <c r="D8" s="146" t="s">
        <v>164</v>
      </c>
      <c r="L8" s="16"/>
    </row>
    <row r="9" s="2" customFormat="1" ht="16.5" customHeight="1">
      <c r="A9" s="34"/>
      <c r="B9" s="40"/>
      <c r="C9" s="34"/>
      <c r="D9" s="34"/>
      <c r="E9" s="147" t="s">
        <v>391</v>
      </c>
      <c r="F9" s="34"/>
      <c r="G9" s="34"/>
      <c r="H9" s="34"/>
      <c r="I9" s="34"/>
      <c r="J9" s="34"/>
      <c r="K9" s="34"/>
      <c r="L9" s="5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 ht="12" customHeight="1">
      <c r="A10" s="34"/>
      <c r="B10" s="40"/>
      <c r="C10" s="34"/>
      <c r="D10" s="146" t="s">
        <v>166</v>
      </c>
      <c r="E10" s="34"/>
      <c r="F10" s="34"/>
      <c r="G10" s="34"/>
      <c r="H10" s="34"/>
      <c r="I10" s="34"/>
      <c r="J10" s="34"/>
      <c r="K10" s="34"/>
      <c r="L10" s="5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6.5" customHeight="1">
      <c r="A11" s="34"/>
      <c r="B11" s="40"/>
      <c r="C11" s="34"/>
      <c r="D11" s="34"/>
      <c r="E11" s="148" t="s">
        <v>392</v>
      </c>
      <c r="F11" s="34"/>
      <c r="G11" s="34"/>
      <c r="H11" s="34"/>
      <c r="I11" s="34"/>
      <c r="J11" s="34"/>
      <c r="K11" s="34"/>
      <c r="L11" s="5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>
      <c r="A12" s="34"/>
      <c r="B12" s="40"/>
      <c r="C12" s="34"/>
      <c r="D12" s="34"/>
      <c r="E12" s="34"/>
      <c r="F12" s="34"/>
      <c r="G12" s="34"/>
      <c r="H12" s="34"/>
      <c r="I12" s="34"/>
      <c r="J12" s="34"/>
      <c r="K12" s="34"/>
      <c r="L12" s="5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2" customHeight="1">
      <c r="A13" s="34"/>
      <c r="B13" s="40"/>
      <c r="C13" s="34"/>
      <c r="D13" s="146" t="s">
        <v>18</v>
      </c>
      <c r="E13" s="34"/>
      <c r="F13" s="137" t="s">
        <v>1</v>
      </c>
      <c r="G13" s="34"/>
      <c r="H13" s="34"/>
      <c r="I13" s="146" t="s">
        <v>19</v>
      </c>
      <c r="J13" s="137" t="s">
        <v>1</v>
      </c>
      <c r="K13" s="34"/>
      <c r="L13" s="5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40"/>
      <c r="C14" s="34"/>
      <c r="D14" s="146" t="s">
        <v>20</v>
      </c>
      <c r="E14" s="34"/>
      <c r="F14" s="137" t="s">
        <v>21</v>
      </c>
      <c r="G14" s="34"/>
      <c r="H14" s="34"/>
      <c r="I14" s="146" t="s">
        <v>22</v>
      </c>
      <c r="J14" s="149" t="str">
        <f>'Rekapitulace stavby'!AN8</f>
        <v>1. 2. 2023</v>
      </c>
      <c r="K14" s="34"/>
      <c r="L14" s="5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0.8" customHeight="1">
      <c r="A15" s="34"/>
      <c r="B15" s="40"/>
      <c r="C15" s="34"/>
      <c r="D15" s="34"/>
      <c r="E15" s="34"/>
      <c r="F15" s="34"/>
      <c r="G15" s="34"/>
      <c r="H15" s="34"/>
      <c r="I15" s="34"/>
      <c r="J15" s="34"/>
      <c r="K15" s="34"/>
      <c r="L15" s="5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12" customHeight="1">
      <c r="A16" s="34"/>
      <c r="B16" s="40"/>
      <c r="C16" s="34"/>
      <c r="D16" s="146" t="s">
        <v>24</v>
      </c>
      <c r="E16" s="34"/>
      <c r="F16" s="34"/>
      <c r="G16" s="34"/>
      <c r="H16" s="34"/>
      <c r="I16" s="146" t="s">
        <v>25</v>
      </c>
      <c r="J16" s="137" t="s">
        <v>26</v>
      </c>
      <c r="K16" s="34"/>
      <c r="L16" s="5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8" customHeight="1">
      <c r="A17" s="34"/>
      <c r="B17" s="40"/>
      <c r="C17" s="34"/>
      <c r="D17" s="34"/>
      <c r="E17" s="137" t="s">
        <v>27</v>
      </c>
      <c r="F17" s="34"/>
      <c r="G17" s="34"/>
      <c r="H17" s="34"/>
      <c r="I17" s="146" t="s">
        <v>28</v>
      </c>
      <c r="J17" s="137" t="s">
        <v>29</v>
      </c>
      <c r="K17" s="34"/>
      <c r="L17" s="5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6.96" customHeight="1">
      <c r="A18" s="34"/>
      <c r="B18" s="40"/>
      <c r="C18" s="34"/>
      <c r="D18" s="34"/>
      <c r="E18" s="34"/>
      <c r="F18" s="34"/>
      <c r="G18" s="34"/>
      <c r="H18" s="34"/>
      <c r="I18" s="34"/>
      <c r="J18" s="34"/>
      <c r="K18" s="34"/>
      <c r="L18" s="5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12" customHeight="1">
      <c r="A19" s="34"/>
      <c r="B19" s="40"/>
      <c r="C19" s="34"/>
      <c r="D19" s="146" t="s">
        <v>30</v>
      </c>
      <c r="E19" s="34"/>
      <c r="F19" s="34"/>
      <c r="G19" s="34"/>
      <c r="H19" s="34"/>
      <c r="I19" s="146" t="s">
        <v>25</v>
      </c>
      <c r="J19" s="29" t="str">
        <f>'Rekapitulace stavby'!AN13</f>
        <v>Vyplň údaj</v>
      </c>
      <c r="K19" s="34"/>
      <c r="L19" s="5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8" customHeight="1">
      <c r="A20" s="34"/>
      <c r="B20" s="40"/>
      <c r="C20" s="34"/>
      <c r="D20" s="34"/>
      <c r="E20" s="29" t="str">
        <f>'Rekapitulace stavby'!E14</f>
        <v>Vyplň údaj</v>
      </c>
      <c r="F20" s="137"/>
      <c r="G20" s="137"/>
      <c r="H20" s="137"/>
      <c r="I20" s="146" t="s">
        <v>28</v>
      </c>
      <c r="J20" s="29" t="str">
        <f>'Rekapitulace stavby'!AN14</f>
        <v>Vyplň údaj</v>
      </c>
      <c r="K20" s="34"/>
      <c r="L20" s="5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6.96" customHeight="1">
      <c r="A21" s="34"/>
      <c r="B21" s="40"/>
      <c r="C21" s="34"/>
      <c r="D21" s="34"/>
      <c r="E21" s="34"/>
      <c r="F21" s="34"/>
      <c r="G21" s="34"/>
      <c r="H21" s="34"/>
      <c r="I21" s="34"/>
      <c r="J21" s="34"/>
      <c r="K21" s="34"/>
      <c r="L21" s="5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12" customHeight="1">
      <c r="A22" s="34"/>
      <c r="B22" s="40"/>
      <c r="C22" s="34"/>
      <c r="D22" s="146" t="s">
        <v>32</v>
      </c>
      <c r="E22" s="34"/>
      <c r="F22" s="34"/>
      <c r="G22" s="34"/>
      <c r="H22" s="34"/>
      <c r="I22" s="146" t="s">
        <v>25</v>
      </c>
      <c r="J22" s="137" t="str">
        <f>IF('Rekapitulace stavby'!AN16="","",'Rekapitulace stavby'!AN16)</f>
        <v/>
      </c>
      <c r="K22" s="34"/>
      <c r="L22" s="5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8" customHeight="1">
      <c r="A23" s="34"/>
      <c r="B23" s="40"/>
      <c r="C23" s="34"/>
      <c r="D23" s="34"/>
      <c r="E23" s="137" t="str">
        <f>IF('Rekapitulace stavby'!E17="","",'Rekapitulace stavby'!E17)</f>
        <v xml:space="preserve"> </v>
      </c>
      <c r="F23" s="34"/>
      <c r="G23" s="34"/>
      <c r="H23" s="34"/>
      <c r="I23" s="146" t="s">
        <v>28</v>
      </c>
      <c r="J23" s="137" t="str">
        <f>IF('Rekapitulace stavby'!AN17="","",'Rekapitulace stavby'!AN17)</f>
        <v/>
      </c>
      <c r="K23" s="34"/>
      <c r="L23" s="5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6.96" customHeight="1">
      <c r="A24" s="34"/>
      <c r="B24" s="40"/>
      <c r="C24" s="34"/>
      <c r="D24" s="34"/>
      <c r="E24" s="34"/>
      <c r="F24" s="34"/>
      <c r="G24" s="34"/>
      <c r="H24" s="34"/>
      <c r="I24" s="34"/>
      <c r="J24" s="34"/>
      <c r="K24" s="34"/>
      <c r="L24" s="5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12" customHeight="1">
      <c r="A25" s="34"/>
      <c r="B25" s="40"/>
      <c r="C25" s="34"/>
      <c r="D25" s="146" t="s">
        <v>35</v>
      </c>
      <c r="E25" s="34"/>
      <c r="F25" s="34"/>
      <c r="G25" s="34"/>
      <c r="H25" s="34"/>
      <c r="I25" s="146" t="s">
        <v>25</v>
      </c>
      <c r="J25" s="137" t="s">
        <v>1</v>
      </c>
      <c r="K25" s="34"/>
      <c r="L25" s="5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8" customHeight="1">
      <c r="A26" s="34"/>
      <c r="B26" s="40"/>
      <c r="C26" s="34"/>
      <c r="D26" s="34"/>
      <c r="E26" s="137" t="s">
        <v>36</v>
      </c>
      <c r="F26" s="34"/>
      <c r="G26" s="34"/>
      <c r="H26" s="34"/>
      <c r="I26" s="146" t="s">
        <v>28</v>
      </c>
      <c r="J26" s="137" t="s">
        <v>1</v>
      </c>
      <c r="K26" s="34"/>
      <c r="L26" s="5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2" customFormat="1" ht="6.96" customHeight="1">
      <c r="A27" s="34"/>
      <c r="B27" s="40"/>
      <c r="C27" s="34"/>
      <c r="D27" s="34"/>
      <c r="E27" s="34"/>
      <c r="F27" s="34"/>
      <c r="G27" s="34"/>
      <c r="H27" s="34"/>
      <c r="I27" s="34"/>
      <c r="J27" s="34"/>
      <c r="K27" s="34"/>
      <c r="L27" s="59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="2" customFormat="1" ht="12" customHeight="1">
      <c r="A28" s="34"/>
      <c r="B28" s="40"/>
      <c r="C28" s="34"/>
      <c r="D28" s="146" t="s">
        <v>37</v>
      </c>
      <c r="E28" s="34"/>
      <c r="F28" s="34"/>
      <c r="G28" s="34"/>
      <c r="H28" s="34"/>
      <c r="I28" s="34"/>
      <c r="J28" s="34"/>
      <c r="K28" s="34"/>
      <c r="L28" s="5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8" customFormat="1" ht="16.5" customHeight="1">
      <c r="A29" s="150"/>
      <c r="B29" s="151"/>
      <c r="C29" s="150"/>
      <c r="D29" s="150"/>
      <c r="E29" s="152" t="s">
        <v>1</v>
      </c>
      <c r="F29" s="152"/>
      <c r="G29" s="152"/>
      <c r="H29" s="152"/>
      <c r="I29" s="150"/>
      <c r="J29" s="150"/>
      <c r="K29" s="150"/>
      <c r="L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="2" customFormat="1" ht="6.96" customHeight="1">
      <c r="A30" s="34"/>
      <c r="B30" s="40"/>
      <c r="C30" s="34"/>
      <c r="D30" s="34"/>
      <c r="E30" s="34"/>
      <c r="F30" s="34"/>
      <c r="G30" s="34"/>
      <c r="H30" s="34"/>
      <c r="I30" s="34"/>
      <c r="J30" s="34"/>
      <c r="K30" s="34"/>
      <c r="L30" s="5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40"/>
      <c r="C31" s="34"/>
      <c r="D31" s="154"/>
      <c r="E31" s="154"/>
      <c r="F31" s="154"/>
      <c r="G31" s="154"/>
      <c r="H31" s="154"/>
      <c r="I31" s="154"/>
      <c r="J31" s="154"/>
      <c r="K31" s="154"/>
      <c r="L31" s="5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25.44" customHeight="1">
      <c r="A32" s="34"/>
      <c r="B32" s="40"/>
      <c r="C32" s="34"/>
      <c r="D32" s="155" t="s">
        <v>38</v>
      </c>
      <c r="E32" s="34"/>
      <c r="F32" s="34"/>
      <c r="G32" s="34"/>
      <c r="H32" s="34"/>
      <c r="I32" s="34"/>
      <c r="J32" s="156">
        <f>ROUND(J120, 2)</f>
        <v>0</v>
      </c>
      <c r="K32" s="34"/>
      <c r="L32" s="5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6.96" customHeight="1">
      <c r="A33" s="34"/>
      <c r="B33" s="40"/>
      <c r="C33" s="34"/>
      <c r="D33" s="154"/>
      <c r="E33" s="154"/>
      <c r="F33" s="154"/>
      <c r="G33" s="154"/>
      <c r="H33" s="154"/>
      <c r="I33" s="154"/>
      <c r="J33" s="154"/>
      <c r="K33" s="154"/>
      <c r="L33" s="5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40"/>
      <c r="C34" s="34"/>
      <c r="D34" s="34"/>
      <c r="E34" s="34"/>
      <c r="F34" s="157" t="s">
        <v>40</v>
      </c>
      <c r="G34" s="34"/>
      <c r="H34" s="34"/>
      <c r="I34" s="157" t="s">
        <v>39</v>
      </c>
      <c r="J34" s="157" t="s">
        <v>41</v>
      </c>
      <c r="K34" s="34"/>
      <c r="L34" s="5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="2" customFormat="1" ht="14.4" customHeight="1">
      <c r="A35" s="34"/>
      <c r="B35" s="40"/>
      <c r="C35" s="34"/>
      <c r="D35" s="158" t="s">
        <v>42</v>
      </c>
      <c r="E35" s="146" t="s">
        <v>43</v>
      </c>
      <c r="F35" s="159">
        <f>ROUND((SUM(BE120:BE192)),  2)</f>
        <v>0</v>
      </c>
      <c r="G35" s="34"/>
      <c r="H35" s="34"/>
      <c r="I35" s="160">
        <v>0.20999999999999999</v>
      </c>
      <c r="J35" s="159">
        <f>ROUND(((SUM(BE120:BE192))*I35),  2)</f>
        <v>0</v>
      </c>
      <c r="K35" s="34"/>
      <c r="L35" s="5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14.4" customHeight="1">
      <c r="A36" s="34"/>
      <c r="B36" s="40"/>
      <c r="C36" s="34"/>
      <c r="D36" s="34"/>
      <c r="E36" s="146" t="s">
        <v>44</v>
      </c>
      <c r="F36" s="159">
        <f>ROUND((SUM(BF120:BF192)),  2)</f>
        <v>0</v>
      </c>
      <c r="G36" s="34"/>
      <c r="H36" s="34"/>
      <c r="I36" s="160">
        <v>0.14999999999999999</v>
      </c>
      <c r="J36" s="159">
        <f>ROUND(((SUM(BF120:BF192))*I36),  2)</f>
        <v>0</v>
      </c>
      <c r="K36" s="34"/>
      <c r="L36" s="5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46" t="s">
        <v>45</v>
      </c>
      <c r="F37" s="159">
        <f>ROUND((SUM(BG120:BG192)),  2)</f>
        <v>0</v>
      </c>
      <c r="G37" s="34"/>
      <c r="H37" s="34"/>
      <c r="I37" s="160">
        <v>0.20999999999999999</v>
      </c>
      <c r="J37" s="159">
        <f>0</f>
        <v>0</v>
      </c>
      <c r="K37" s="34"/>
      <c r="L37" s="5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14.4" customHeight="1">
      <c r="A38" s="34"/>
      <c r="B38" s="40"/>
      <c r="C38" s="34"/>
      <c r="D38" s="34"/>
      <c r="E38" s="146" t="s">
        <v>46</v>
      </c>
      <c r="F38" s="159">
        <f>ROUND((SUM(BH120:BH192)),  2)</f>
        <v>0</v>
      </c>
      <c r="G38" s="34"/>
      <c r="H38" s="34"/>
      <c r="I38" s="160">
        <v>0.14999999999999999</v>
      </c>
      <c r="J38" s="159">
        <f>0</f>
        <v>0</v>
      </c>
      <c r="K38" s="34"/>
      <c r="L38" s="5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14.4" customHeight="1">
      <c r="A39" s="34"/>
      <c r="B39" s="40"/>
      <c r="C39" s="34"/>
      <c r="D39" s="34"/>
      <c r="E39" s="146" t="s">
        <v>47</v>
      </c>
      <c r="F39" s="159">
        <f>ROUND((SUM(BI120:BI192)),  2)</f>
        <v>0</v>
      </c>
      <c r="G39" s="34"/>
      <c r="H39" s="34"/>
      <c r="I39" s="160">
        <v>0</v>
      </c>
      <c r="J39" s="159">
        <f>0</f>
        <v>0</v>
      </c>
      <c r="K39" s="34"/>
      <c r="L39" s="5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6.96" customHeight="1">
      <c r="A40" s="34"/>
      <c r="B40" s="40"/>
      <c r="C40" s="34"/>
      <c r="D40" s="34"/>
      <c r="E40" s="34"/>
      <c r="F40" s="34"/>
      <c r="G40" s="34"/>
      <c r="H40" s="34"/>
      <c r="I40" s="34"/>
      <c r="J40" s="34"/>
      <c r="K40" s="34"/>
      <c r="L40" s="5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2" customFormat="1" ht="25.44" customHeight="1">
      <c r="A41" s="34"/>
      <c r="B41" s="40"/>
      <c r="C41" s="161"/>
      <c r="D41" s="162" t="s">
        <v>48</v>
      </c>
      <c r="E41" s="163"/>
      <c r="F41" s="163"/>
      <c r="G41" s="164" t="s">
        <v>49</v>
      </c>
      <c r="H41" s="165" t="s">
        <v>50</v>
      </c>
      <c r="I41" s="163"/>
      <c r="J41" s="166">
        <f>SUM(J32:J39)</f>
        <v>0</v>
      </c>
      <c r="K41" s="167"/>
      <c r="L41" s="59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="2" customFormat="1" ht="14.4" customHeight="1">
      <c r="A42" s="34"/>
      <c r="B42" s="40"/>
      <c r="C42" s="34"/>
      <c r="D42" s="34"/>
      <c r="E42" s="34"/>
      <c r="F42" s="34"/>
      <c r="G42" s="34"/>
      <c r="H42" s="34"/>
      <c r="I42" s="34"/>
      <c r="J42" s="34"/>
      <c r="K42" s="34"/>
      <c r="L42" s="59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="1" customFormat="1" ht="14.4" customHeight="1">
      <c r="B43" s="16"/>
      <c r="L43" s="16"/>
    </row>
    <row r="44" s="1" customFormat="1" ht="14.4" customHeight="1">
      <c r="B44" s="16"/>
      <c r="L44" s="16"/>
    </row>
    <row r="45" s="1" customFormat="1" ht="14.4" customHeight="1">
      <c r="B45" s="16"/>
      <c r="L45" s="16"/>
    </row>
    <row r="46" s="1" customFormat="1" ht="14.4" customHeight="1">
      <c r="B46" s="16"/>
      <c r="L46" s="16"/>
    </row>
    <row r="47" s="1" customFormat="1" ht="14.4" customHeight="1">
      <c r="B47" s="16"/>
      <c r="L47" s="16"/>
    </row>
    <row r="48" s="1" customFormat="1" ht="14.4" customHeight="1">
      <c r="B48" s="16"/>
      <c r="L48" s="16"/>
    </row>
    <row r="49" s="1" customFormat="1" ht="14.4" customHeight="1">
      <c r="B49" s="16"/>
      <c r="L49" s="16"/>
    </row>
    <row r="50" s="2" customFormat="1" ht="14.4" customHeight="1">
      <c r="B50" s="59"/>
      <c r="D50" s="168" t="s">
        <v>51</v>
      </c>
      <c r="E50" s="169"/>
      <c r="F50" s="169"/>
      <c r="G50" s="168" t="s">
        <v>52</v>
      </c>
      <c r="H50" s="169"/>
      <c r="I50" s="169"/>
      <c r="J50" s="169"/>
      <c r="K50" s="169"/>
      <c r="L50" s="59"/>
    </row>
    <row r="51">
      <c r="B51" s="16"/>
      <c r="L51" s="16"/>
    </row>
    <row r="52">
      <c r="B52" s="16"/>
      <c r="L52" s="16"/>
    </row>
    <row r="53">
      <c r="B53" s="16"/>
      <c r="L53" s="16"/>
    </row>
    <row r="54">
      <c r="B54" s="16"/>
      <c r="L54" s="16"/>
    </row>
    <row r="55">
      <c r="B55" s="16"/>
      <c r="L55" s="16"/>
    </row>
    <row r="56">
      <c r="B56" s="16"/>
      <c r="L56" s="16"/>
    </row>
    <row r="57">
      <c r="B57" s="16"/>
      <c r="L57" s="16"/>
    </row>
    <row r="58">
      <c r="B58" s="16"/>
      <c r="L58" s="16"/>
    </row>
    <row r="59">
      <c r="B59" s="16"/>
      <c r="L59" s="16"/>
    </row>
    <row r="60">
      <c r="B60" s="16"/>
      <c r="L60" s="16"/>
    </row>
    <row r="61" s="2" customFormat="1">
      <c r="A61" s="34"/>
      <c r="B61" s="40"/>
      <c r="C61" s="34"/>
      <c r="D61" s="170" t="s">
        <v>53</v>
      </c>
      <c r="E61" s="171"/>
      <c r="F61" s="172" t="s">
        <v>54</v>
      </c>
      <c r="G61" s="170" t="s">
        <v>53</v>
      </c>
      <c r="H61" s="171"/>
      <c r="I61" s="171"/>
      <c r="J61" s="173" t="s">
        <v>54</v>
      </c>
      <c r="K61" s="171"/>
      <c r="L61" s="59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6"/>
      <c r="L62" s="16"/>
    </row>
    <row r="63">
      <c r="B63" s="16"/>
      <c r="L63" s="16"/>
    </row>
    <row r="64">
      <c r="B64" s="16"/>
      <c r="L64" s="16"/>
    </row>
    <row r="65" s="2" customFormat="1">
      <c r="A65" s="34"/>
      <c r="B65" s="40"/>
      <c r="C65" s="34"/>
      <c r="D65" s="168" t="s">
        <v>55</v>
      </c>
      <c r="E65" s="174"/>
      <c r="F65" s="174"/>
      <c r="G65" s="168" t="s">
        <v>56</v>
      </c>
      <c r="H65" s="174"/>
      <c r="I65" s="174"/>
      <c r="J65" s="174"/>
      <c r="K65" s="174"/>
      <c r="L65" s="59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6"/>
      <c r="L66" s="16"/>
    </row>
    <row r="67">
      <c r="B67" s="16"/>
      <c r="L67" s="16"/>
    </row>
    <row r="68">
      <c r="B68" s="16"/>
      <c r="L68" s="16"/>
    </row>
    <row r="69">
      <c r="B69" s="16"/>
      <c r="L69" s="16"/>
    </row>
    <row r="70">
      <c r="B70" s="16"/>
      <c r="L70" s="16"/>
    </row>
    <row r="71">
      <c r="B71" s="16"/>
      <c r="L71" s="16"/>
    </row>
    <row r="72">
      <c r="B72" s="16"/>
      <c r="L72" s="16"/>
    </row>
    <row r="73">
      <c r="B73" s="16"/>
      <c r="L73" s="16"/>
    </row>
    <row r="74">
      <c r="B74" s="16"/>
      <c r="L74" s="16"/>
    </row>
    <row r="75">
      <c r="B75" s="16"/>
      <c r="L75" s="16"/>
    </row>
    <row r="76" s="2" customFormat="1">
      <c r="A76" s="34"/>
      <c r="B76" s="40"/>
      <c r="C76" s="34"/>
      <c r="D76" s="170" t="s">
        <v>53</v>
      </c>
      <c r="E76" s="171"/>
      <c r="F76" s="172" t="s">
        <v>54</v>
      </c>
      <c r="G76" s="170" t="s">
        <v>53</v>
      </c>
      <c r="H76" s="171"/>
      <c r="I76" s="171"/>
      <c r="J76" s="173" t="s">
        <v>54</v>
      </c>
      <c r="K76" s="171"/>
      <c r="L76" s="5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175"/>
      <c r="C77" s="176"/>
      <c r="D77" s="176"/>
      <c r="E77" s="176"/>
      <c r="F77" s="176"/>
      <c r="G77" s="176"/>
      <c r="H77" s="176"/>
      <c r="I77" s="176"/>
      <c r="J77" s="176"/>
      <c r="K77" s="176"/>
      <c r="L77" s="5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177"/>
      <c r="C81" s="178"/>
      <c r="D81" s="178"/>
      <c r="E81" s="178"/>
      <c r="F81" s="178"/>
      <c r="G81" s="178"/>
      <c r="H81" s="178"/>
      <c r="I81" s="178"/>
      <c r="J81" s="178"/>
      <c r="K81" s="178"/>
      <c r="L81" s="59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168</v>
      </c>
      <c r="D82" s="36"/>
      <c r="E82" s="36"/>
      <c r="F82" s="36"/>
      <c r="G82" s="36"/>
      <c r="H82" s="36"/>
      <c r="I82" s="36"/>
      <c r="J82" s="36"/>
      <c r="K82" s="36"/>
      <c r="L82" s="59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9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6"/>
      <c r="E84" s="36"/>
      <c r="F84" s="36"/>
      <c r="G84" s="36"/>
      <c r="H84" s="36"/>
      <c r="I84" s="36"/>
      <c r="J84" s="36"/>
      <c r="K84" s="36"/>
      <c r="L84" s="59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6"/>
      <c r="D85" s="36"/>
      <c r="E85" s="179" t="str">
        <f>E7</f>
        <v>Oprava přejezdů v obvodu ST Karlovy Vary 2023-24</v>
      </c>
      <c r="F85" s="28"/>
      <c r="G85" s="28"/>
      <c r="H85" s="28"/>
      <c r="I85" s="36"/>
      <c r="J85" s="36"/>
      <c r="K85" s="36"/>
      <c r="L85" s="59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1" customFormat="1" ht="12" customHeight="1">
      <c r="B86" s="17"/>
      <c r="C86" s="28" t="s">
        <v>164</v>
      </c>
      <c r="D86" s="18"/>
      <c r="E86" s="18"/>
      <c r="F86" s="18"/>
      <c r="G86" s="18"/>
      <c r="H86" s="18"/>
      <c r="I86" s="18"/>
      <c r="J86" s="18"/>
      <c r="K86" s="18"/>
      <c r="L86" s="16"/>
    </row>
    <row r="87" s="2" customFormat="1" ht="16.5" customHeight="1">
      <c r="A87" s="34"/>
      <c r="B87" s="35"/>
      <c r="C87" s="36"/>
      <c r="D87" s="36"/>
      <c r="E87" s="179" t="s">
        <v>391</v>
      </c>
      <c r="F87" s="36"/>
      <c r="G87" s="36"/>
      <c r="H87" s="36"/>
      <c r="I87" s="36"/>
      <c r="J87" s="36"/>
      <c r="K87" s="36"/>
      <c r="L87" s="59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12" customHeight="1">
      <c r="A88" s="34"/>
      <c r="B88" s="35"/>
      <c r="C88" s="28" t="s">
        <v>166</v>
      </c>
      <c r="D88" s="36"/>
      <c r="E88" s="36"/>
      <c r="F88" s="36"/>
      <c r="G88" s="36"/>
      <c r="H88" s="36"/>
      <c r="I88" s="36"/>
      <c r="J88" s="36"/>
      <c r="K88" s="36"/>
      <c r="L88" s="59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6.5" customHeight="1">
      <c r="A89" s="34"/>
      <c r="B89" s="35"/>
      <c r="C89" s="36"/>
      <c r="D89" s="36"/>
      <c r="E89" s="72" t="str">
        <f>E11</f>
        <v>A.2.1 - Práce na přejezdu</v>
      </c>
      <c r="F89" s="36"/>
      <c r="G89" s="36"/>
      <c r="H89" s="36"/>
      <c r="I89" s="36"/>
      <c r="J89" s="36"/>
      <c r="K89" s="36"/>
      <c r="L89" s="59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9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2" customHeight="1">
      <c r="A91" s="34"/>
      <c r="B91" s="35"/>
      <c r="C91" s="28" t="s">
        <v>20</v>
      </c>
      <c r="D91" s="36"/>
      <c r="E91" s="36"/>
      <c r="F91" s="23" t="str">
        <f>F14</f>
        <v>ST Karlovy Vary</v>
      </c>
      <c r="G91" s="36"/>
      <c r="H91" s="36"/>
      <c r="I91" s="28" t="s">
        <v>22</v>
      </c>
      <c r="J91" s="75" t="str">
        <f>IF(J14="","",J14)</f>
        <v>1. 2. 2023</v>
      </c>
      <c r="K91" s="36"/>
      <c r="L91" s="59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6.96" customHeight="1">
      <c r="A92" s="34"/>
      <c r="B92" s="35"/>
      <c r="C92" s="36"/>
      <c r="D92" s="36"/>
      <c r="E92" s="36"/>
      <c r="F92" s="36"/>
      <c r="G92" s="36"/>
      <c r="H92" s="36"/>
      <c r="I92" s="36"/>
      <c r="J92" s="36"/>
      <c r="K92" s="36"/>
      <c r="L92" s="59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5.15" customHeight="1">
      <c r="A93" s="34"/>
      <c r="B93" s="35"/>
      <c r="C93" s="28" t="s">
        <v>24</v>
      </c>
      <c r="D93" s="36"/>
      <c r="E93" s="36"/>
      <c r="F93" s="23" t="str">
        <f>E17</f>
        <v>Správa železnic,s.o.;OŘ ÚNL - ST Karlovy Vary</v>
      </c>
      <c r="G93" s="36"/>
      <c r="H93" s="36"/>
      <c r="I93" s="28" t="s">
        <v>32</v>
      </c>
      <c r="J93" s="32" t="str">
        <f>E23</f>
        <v xml:space="preserve"> </v>
      </c>
      <c r="K93" s="36"/>
      <c r="L93" s="59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15.15" customHeight="1">
      <c r="A94" s="34"/>
      <c r="B94" s="35"/>
      <c r="C94" s="28" t="s">
        <v>30</v>
      </c>
      <c r="D94" s="36"/>
      <c r="E94" s="36"/>
      <c r="F94" s="23" t="str">
        <f>IF(E20="","",E20)</f>
        <v>Vyplň údaj</v>
      </c>
      <c r="G94" s="36"/>
      <c r="H94" s="36"/>
      <c r="I94" s="28" t="s">
        <v>35</v>
      </c>
      <c r="J94" s="32" t="str">
        <f>E26</f>
        <v>Pavlína Liprtová</v>
      </c>
      <c r="K94" s="36"/>
      <c r="L94" s="59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9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9.28" customHeight="1">
      <c r="A96" s="34"/>
      <c r="B96" s="35"/>
      <c r="C96" s="180" t="s">
        <v>169</v>
      </c>
      <c r="D96" s="181"/>
      <c r="E96" s="181"/>
      <c r="F96" s="181"/>
      <c r="G96" s="181"/>
      <c r="H96" s="181"/>
      <c r="I96" s="181"/>
      <c r="J96" s="182" t="s">
        <v>170</v>
      </c>
      <c r="K96" s="181"/>
      <c r="L96" s="59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="2" customFormat="1" ht="10.32" customHeight="1">
      <c r="A97" s="34"/>
      <c r="B97" s="35"/>
      <c r="C97" s="36"/>
      <c r="D97" s="36"/>
      <c r="E97" s="36"/>
      <c r="F97" s="36"/>
      <c r="G97" s="36"/>
      <c r="H97" s="36"/>
      <c r="I97" s="36"/>
      <c r="J97" s="36"/>
      <c r="K97" s="36"/>
      <c r="L97" s="59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="2" customFormat="1" ht="22.8" customHeight="1">
      <c r="A98" s="34"/>
      <c r="B98" s="35"/>
      <c r="C98" s="183" t="s">
        <v>171</v>
      </c>
      <c r="D98" s="36"/>
      <c r="E98" s="36"/>
      <c r="F98" s="36"/>
      <c r="G98" s="36"/>
      <c r="H98" s="36"/>
      <c r="I98" s="36"/>
      <c r="J98" s="106">
        <f>J120</f>
        <v>0</v>
      </c>
      <c r="K98" s="36"/>
      <c r="L98" s="59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3" t="s">
        <v>172</v>
      </c>
    </row>
    <row r="99" s="2" customFormat="1" ht="21.84" customHeight="1">
      <c r="A99" s="34"/>
      <c r="B99" s="35"/>
      <c r="C99" s="36"/>
      <c r="D99" s="36"/>
      <c r="E99" s="36"/>
      <c r="F99" s="36"/>
      <c r="G99" s="36"/>
      <c r="H99" s="36"/>
      <c r="I99" s="36"/>
      <c r="J99" s="36"/>
      <c r="K99" s="36"/>
      <c r="L99" s="59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="2" customFormat="1" ht="6.96" customHeight="1">
      <c r="A100" s="34"/>
      <c r="B100" s="62"/>
      <c r="C100" s="63"/>
      <c r="D100" s="63"/>
      <c r="E100" s="63"/>
      <c r="F100" s="63"/>
      <c r="G100" s="63"/>
      <c r="H100" s="63"/>
      <c r="I100" s="63"/>
      <c r="J100" s="63"/>
      <c r="K100" s="63"/>
      <c r="L100" s="59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4" s="2" customFormat="1" ht="6.96" customHeight="1">
      <c r="A104" s="34"/>
      <c r="B104" s="64"/>
      <c r="C104" s="65"/>
      <c r="D104" s="65"/>
      <c r="E104" s="65"/>
      <c r="F104" s="65"/>
      <c r="G104" s="65"/>
      <c r="H104" s="65"/>
      <c r="I104" s="65"/>
      <c r="J104" s="65"/>
      <c r="K104" s="65"/>
      <c r="L104" s="59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="2" customFormat="1" ht="24.96" customHeight="1">
      <c r="A105" s="34"/>
      <c r="B105" s="35"/>
      <c r="C105" s="19" t="s">
        <v>173</v>
      </c>
      <c r="D105" s="36"/>
      <c r="E105" s="36"/>
      <c r="F105" s="36"/>
      <c r="G105" s="36"/>
      <c r="H105" s="36"/>
      <c r="I105" s="36"/>
      <c r="J105" s="36"/>
      <c r="K105" s="36"/>
      <c r="L105" s="59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="2" customFormat="1" ht="6.96" customHeight="1">
      <c r="A106" s="34"/>
      <c r="B106" s="35"/>
      <c r="C106" s="36"/>
      <c r="D106" s="36"/>
      <c r="E106" s="36"/>
      <c r="F106" s="36"/>
      <c r="G106" s="36"/>
      <c r="H106" s="36"/>
      <c r="I106" s="36"/>
      <c r="J106" s="36"/>
      <c r="K106" s="36"/>
      <c r="L106" s="59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12" customHeight="1">
      <c r="A107" s="34"/>
      <c r="B107" s="35"/>
      <c r="C107" s="28" t="s">
        <v>16</v>
      </c>
      <c r="D107" s="36"/>
      <c r="E107" s="36"/>
      <c r="F107" s="36"/>
      <c r="G107" s="36"/>
      <c r="H107" s="36"/>
      <c r="I107" s="36"/>
      <c r="J107" s="36"/>
      <c r="K107" s="36"/>
      <c r="L107" s="59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16.5" customHeight="1">
      <c r="A108" s="34"/>
      <c r="B108" s="35"/>
      <c r="C108" s="36"/>
      <c r="D108" s="36"/>
      <c r="E108" s="179" t="str">
        <f>E7</f>
        <v>Oprava přejezdů v obvodu ST Karlovy Vary 2023-24</v>
      </c>
      <c r="F108" s="28"/>
      <c r="G108" s="28"/>
      <c r="H108" s="28"/>
      <c r="I108" s="36"/>
      <c r="J108" s="36"/>
      <c r="K108" s="36"/>
      <c r="L108" s="59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1" customFormat="1" ht="12" customHeight="1">
      <c r="B109" s="17"/>
      <c r="C109" s="28" t="s">
        <v>164</v>
      </c>
      <c r="D109" s="18"/>
      <c r="E109" s="18"/>
      <c r="F109" s="18"/>
      <c r="G109" s="18"/>
      <c r="H109" s="18"/>
      <c r="I109" s="18"/>
      <c r="J109" s="18"/>
      <c r="K109" s="18"/>
      <c r="L109" s="16"/>
    </row>
    <row r="110" s="2" customFormat="1" ht="16.5" customHeight="1">
      <c r="A110" s="34"/>
      <c r="B110" s="35"/>
      <c r="C110" s="36"/>
      <c r="D110" s="36"/>
      <c r="E110" s="179" t="s">
        <v>391</v>
      </c>
      <c r="F110" s="36"/>
      <c r="G110" s="36"/>
      <c r="H110" s="36"/>
      <c r="I110" s="36"/>
      <c r="J110" s="36"/>
      <c r="K110" s="36"/>
      <c r="L110" s="59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2" customHeight="1">
      <c r="A111" s="34"/>
      <c r="B111" s="35"/>
      <c r="C111" s="28" t="s">
        <v>166</v>
      </c>
      <c r="D111" s="36"/>
      <c r="E111" s="36"/>
      <c r="F111" s="36"/>
      <c r="G111" s="36"/>
      <c r="H111" s="36"/>
      <c r="I111" s="36"/>
      <c r="J111" s="36"/>
      <c r="K111" s="36"/>
      <c r="L111" s="59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6.5" customHeight="1">
      <c r="A112" s="34"/>
      <c r="B112" s="35"/>
      <c r="C112" s="36"/>
      <c r="D112" s="36"/>
      <c r="E112" s="72" t="str">
        <f>E11</f>
        <v>A.2.1 - Práce na přejezdu</v>
      </c>
      <c r="F112" s="36"/>
      <c r="G112" s="36"/>
      <c r="H112" s="36"/>
      <c r="I112" s="36"/>
      <c r="J112" s="36"/>
      <c r="K112" s="36"/>
      <c r="L112" s="59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6.96" customHeight="1">
      <c r="A113" s="34"/>
      <c r="B113" s="35"/>
      <c r="C113" s="36"/>
      <c r="D113" s="36"/>
      <c r="E113" s="36"/>
      <c r="F113" s="36"/>
      <c r="G113" s="36"/>
      <c r="H113" s="36"/>
      <c r="I113" s="36"/>
      <c r="J113" s="36"/>
      <c r="K113" s="36"/>
      <c r="L113" s="59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2" customHeight="1">
      <c r="A114" s="34"/>
      <c r="B114" s="35"/>
      <c r="C114" s="28" t="s">
        <v>20</v>
      </c>
      <c r="D114" s="36"/>
      <c r="E114" s="36"/>
      <c r="F114" s="23" t="str">
        <f>F14</f>
        <v>ST Karlovy Vary</v>
      </c>
      <c r="G114" s="36"/>
      <c r="H114" s="36"/>
      <c r="I114" s="28" t="s">
        <v>22</v>
      </c>
      <c r="J114" s="75" t="str">
        <f>IF(J14="","",J14)</f>
        <v>1. 2. 2023</v>
      </c>
      <c r="K114" s="36"/>
      <c r="L114" s="59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6.96" customHeight="1">
      <c r="A115" s="34"/>
      <c r="B115" s="35"/>
      <c r="C115" s="36"/>
      <c r="D115" s="36"/>
      <c r="E115" s="36"/>
      <c r="F115" s="36"/>
      <c r="G115" s="36"/>
      <c r="H115" s="36"/>
      <c r="I115" s="36"/>
      <c r="J115" s="36"/>
      <c r="K115" s="36"/>
      <c r="L115" s="59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5.15" customHeight="1">
      <c r="A116" s="34"/>
      <c r="B116" s="35"/>
      <c r="C116" s="28" t="s">
        <v>24</v>
      </c>
      <c r="D116" s="36"/>
      <c r="E116" s="36"/>
      <c r="F116" s="23" t="str">
        <f>E17</f>
        <v>Správa železnic,s.o.;OŘ ÚNL - ST Karlovy Vary</v>
      </c>
      <c r="G116" s="36"/>
      <c r="H116" s="36"/>
      <c r="I116" s="28" t="s">
        <v>32</v>
      </c>
      <c r="J116" s="32" t="str">
        <f>E23</f>
        <v xml:space="preserve"> </v>
      </c>
      <c r="K116" s="36"/>
      <c r="L116" s="59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5.15" customHeight="1">
      <c r="A117" s="34"/>
      <c r="B117" s="35"/>
      <c r="C117" s="28" t="s">
        <v>30</v>
      </c>
      <c r="D117" s="36"/>
      <c r="E117" s="36"/>
      <c r="F117" s="23" t="str">
        <f>IF(E20="","",E20)</f>
        <v>Vyplň údaj</v>
      </c>
      <c r="G117" s="36"/>
      <c r="H117" s="36"/>
      <c r="I117" s="28" t="s">
        <v>35</v>
      </c>
      <c r="J117" s="32" t="str">
        <f>E26</f>
        <v>Pavlína Liprtová</v>
      </c>
      <c r="K117" s="36"/>
      <c r="L117" s="59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0.32" customHeight="1">
      <c r="A118" s="34"/>
      <c r="B118" s="35"/>
      <c r="C118" s="36"/>
      <c r="D118" s="36"/>
      <c r="E118" s="36"/>
      <c r="F118" s="36"/>
      <c r="G118" s="36"/>
      <c r="H118" s="36"/>
      <c r="I118" s="36"/>
      <c r="J118" s="36"/>
      <c r="K118" s="36"/>
      <c r="L118" s="59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9" customFormat="1" ht="29.28" customHeight="1">
      <c r="A119" s="184"/>
      <c r="B119" s="185"/>
      <c r="C119" s="186" t="s">
        <v>174</v>
      </c>
      <c r="D119" s="187" t="s">
        <v>63</v>
      </c>
      <c r="E119" s="187" t="s">
        <v>59</v>
      </c>
      <c r="F119" s="187" t="s">
        <v>60</v>
      </c>
      <c r="G119" s="187" t="s">
        <v>175</v>
      </c>
      <c r="H119" s="187" t="s">
        <v>176</v>
      </c>
      <c r="I119" s="187" t="s">
        <v>177</v>
      </c>
      <c r="J119" s="187" t="s">
        <v>170</v>
      </c>
      <c r="K119" s="188" t="s">
        <v>178</v>
      </c>
      <c r="L119" s="189"/>
      <c r="M119" s="96" t="s">
        <v>1</v>
      </c>
      <c r="N119" s="97" t="s">
        <v>42</v>
      </c>
      <c r="O119" s="97" t="s">
        <v>179</v>
      </c>
      <c r="P119" s="97" t="s">
        <v>180</v>
      </c>
      <c r="Q119" s="97" t="s">
        <v>181</v>
      </c>
      <c r="R119" s="97" t="s">
        <v>182</v>
      </c>
      <c r="S119" s="97" t="s">
        <v>183</v>
      </c>
      <c r="T119" s="98" t="s">
        <v>184</v>
      </c>
      <c r="U119" s="184"/>
      <c r="V119" s="184"/>
      <c r="W119" s="184"/>
      <c r="X119" s="184"/>
      <c r="Y119" s="184"/>
      <c r="Z119" s="184"/>
      <c r="AA119" s="184"/>
      <c r="AB119" s="184"/>
      <c r="AC119" s="184"/>
      <c r="AD119" s="184"/>
      <c r="AE119" s="184"/>
    </row>
    <row r="120" s="2" customFormat="1" ht="22.8" customHeight="1">
      <c r="A120" s="34"/>
      <c r="B120" s="35"/>
      <c r="C120" s="103" t="s">
        <v>185</v>
      </c>
      <c r="D120" s="36"/>
      <c r="E120" s="36"/>
      <c r="F120" s="36"/>
      <c r="G120" s="36"/>
      <c r="H120" s="36"/>
      <c r="I120" s="36"/>
      <c r="J120" s="190">
        <f>BK120</f>
        <v>0</v>
      </c>
      <c r="K120" s="36"/>
      <c r="L120" s="40"/>
      <c r="M120" s="99"/>
      <c r="N120" s="191"/>
      <c r="O120" s="100"/>
      <c r="P120" s="192">
        <f>SUM(P121:P192)</f>
        <v>0</v>
      </c>
      <c r="Q120" s="100"/>
      <c r="R120" s="192">
        <f>SUM(R121:R192)</f>
        <v>307.30131999999998</v>
      </c>
      <c r="S120" s="100"/>
      <c r="T120" s="193">
        <f>SUM(T121:T192)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3" t="s">
        <v>77</v>
      </c>
      <c r="AU120" s="13" t="s">
        <v>172</v>
      </c>
      <c r="BK120" s="194">
        <f>SUM(BK121:BK192)</f>
        <v>0</v>
      </c>
    </row>
    <row r="121" s="2" customFormat="1" ht="37.8" customHeight="1">
      <c r="A121" s="34"/>
      <c r="B121" s="35"/>
      <c r="C121" s="195" t="s">
        <v>85</v>
      </c>
      <c r="D121" s="195" t="s">
        <v>186</v>
      </c>
      <c r="E121" s="196" t="s">
        <v>187</v>
      </c>
      <c r="F121" s="197" t="s">
        <v>188</v>
      </c>
      <c r="G121" s="198" t="s">
        <v>189</v>
      </c>
      <c r="H121" s="199">
        <v>12.4</v>
      </c>
      <c r="I121" s="200"/>
      <c r="J121" s="201">
        <f>ROUND(I121*H121,2)</f>
        <v>0</v>
      </c>
      <c r="K121" s="197" t="s">
        <v>190</v>
      </c>
      <c r="L121" s="40"/>
      <c r="M121" s="202" t="s">
        <v>1</v>
      </c>
      <c r="N121" s="203" t="s">
        <v>43</v>
      </c>
      <c r="O121" s="87"/>
      <c r="P121" s="204">
        <f>O121*H121</f>
        <v>0</v>
      </c>
      <c r="Q121" s="204">
        <v>0</v>
      </c>
      <c r="R121" s="204">
        <f>Q121*H121</f>
        <v>0</v>
      </c>
      <c r="S121" s="204">
        <v>0</v>
      </c>
      <c r="T121" s="205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206" t="s">
        <v>191</v>
      </c>
      <c r="AT121" s="206" t="s">
        <v>186</v>
      </c>
      <c r="AU121" s="206" t="s">
        <v>78</v>
      </c>
      <c r="AY121" s="13" t="s">
        <v>192</v>
      </c>
      <c r="BE121" s="207">
        <f>IF(N121="základní",J121,0)</f>
        <v>0</v>
      </c>
      <c r="BF121" s="207">
        <f>IF(N121="snížená",J121,0)</f>
        <v>0</v>
      </c>
      <c r="BG121" s="207">
        <f>IF(N121="zákl. přenesená",J121,0)</f>
        <v>0</v>
      </c>
      <c r="BH121" s="207">
        <f>IF(N121="sníž. přenesená",J121,0)</f>
        <v>0</v>
      </c>
      <c r="BI121" s="207">
        <f>IF(N121="nulová",J121,0)</f>
        <v>0</v>
      </c>
      <c r="BJ121" s="13" t="s">
        <v>85</v>
      </c>
      <c r="BK121" s="207">
        <f>ROUND(I121*H121,2)</f>
        <v>0</v>
      </c>
      <c r="BL121" s="13" t="s">
        <v>191</v>
      </c>
      <c r="BM121" s="206" t="s">
        <v>393</v>
      </c>
    </row>
    <row r="122" s="10" customFormat="1">
      <c r="A122" s="10"/>
      <c r="B122" s="208"/>
      <c r="C122" s="209"/>
      <c r="D122" s="210" t="s">
        <v>194</v>
      </c>
      <c r="E122" s="211" t="s">
        <v>1</v>
      </c>
      <c r="F122" s="212" t="s">
        <v>394</v>
      </c>
      <c r="G122" s="209"/>
      <c r="H122" s="213">
        <v>12.4</v>
      </c>
      <c r="I122" s="214"/>
      <c r="J122" s="209"/>
      <c r="K122" s="209"/>
      <c r="L122" s="215"/>
      <c r="M122" s="216"/>
      <c r="N122" s="217"/>
      <c r="O122" s="217"/>
      <c r="P122" s="217"/>
      <c r="Q122" s="217"/>
      <c r="R122" s="217"/>
      <c r="S122" s="217"/>
      <c r="T122" s="218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  <c r="AT122" s="219" t="s">
        <v>194</v>
      </c>
      <c r="AU122" s="219" t="s">
        <v>78</v>
      </c>
      <c r="AV122" s="10" t="s">
        <v>87</v>
      </c>
      <c r="AW122" s="10" t="s">
        <v>34</v>
      </c>
      <c r="AX122" s="10" t="s">
        <v>85</v>
      </c>
      <c r="AY122" s="219" t="s">
        <v>192</v>
      </c>
    </row>
    <row r="123" s="2" customFormat="1" ht="55.5" customHeight="1">
      <c r="A123" s="34"/>
      <c r="B123" s="35"/>
      <c r="C123" s="195" t="s">
        <v>87</v>
      </c>
      <c r="D123" s="195" t="s">
        <v>186</v>
      </c>
      <c r="E123" s="196" t="s">
        <v>196</v>
      </c>
      <c r="F123" s="197" t="s">
        <v>197</v>
      </c>
      <c r="G123" s="198" t="s">
        <v>198</v>
      </c>
      <c r="H123" s="199">
        <v>40.299999999999997</v>
      </c>
      <c r="I123" s="200"/>
      <c r="J123" s="201">
        <f>ROUND(I123*H123,2)</f>
        <v>0</v>
      </c>
      <c r="K123" s="197" t="s">
        <v>190</v>
      </c>
      <c r="L123" s="40"/>
      <c r="M123" s="202" t="s">
        <v>1</v>
      </c>
      <c r="N123" s="203" t="s">
        <v>43</v>
      </c>
      <c r="O123" s="87"/>
      <c r="P123" s="204">
        <f>O123*H123</f>
        <v>0</v>
      </c>
      <c r="Q123" s="204">
        <v>0</v>
      </c>
      <c r="R123" s="204">
        <f>Q123*H123</f>
        <v>0</v>
      </c>
      <c r="S123" s="204">
        <v>0</v>
      </c>
      <c r="T123" s="205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206" t="s">
        <v>191</v>
      </c>
      <c r="AT123" s="206" t="s">
        <v>186</v>
      </c>
      <c r="AU123" s="206" t="s">
        <v>78</v>
      </c>
      <c r="AY123" s="13" t="s">
        <v>192</v>
      </c>
      <c r="BE123" s="207">
        <f>IF(N123="základní",J123,0)</f>
        <v>0</v>
      </c>
      <c r="BF123" s="207">
        <f>IF(N123="snížená",J123,0)</f>
        <v>0</v>
      </c>
      <c r="BG123" s="207">
        <f>IF(N123="zákl. přenesená",J123,0)</f>
        <v>0</v>
      </c>
      <c r="BH123" s="207">
        <f>IF(N123="sníž. přenesená",J123,0)</f>
        <v>0</v>
      </c>
      <c r="BI123" s="207">
        <f>IF(N123="nulová",J123,0)</f>
        <v>0</v>
      </c>
      <c r="BJ123" s="13" t="s">
        <v>85</v>
      </c>
      <c r="BK123" s="207">
        <f>ROUND(I123*H123,2)</f>
        <v>0</v>
      </c>
      <c r="BL123" s="13" t="s">
        <v>191</v>
      </c>
      <c r="BM123" s="206" t="s">
        <v>395</v>
      </c>
    </row>
    <row r="124" s="10" customFormat="1">
      <c r="A124" s="10"/>
      <c r="B124" s="208"/>
      <c r="C124" s="209"/>
      <c r="D124" s="210" t="s">
        <v>194</v>
      </c>
      <c r="E124" s="211" t="s">
        <v>1</v>
      </c>
      <c r="F124" s="212" t="s">
        <v>396</v>
      </c>
      <c r="G124" s="209"/>
      <c r="H124" s="213">
        <v>40.299999999999997</v>
      </c>
      <c r="I124" s="214"/>
      <c r="J124" s="209"/>
      <c r="K124" s="209"/>
      <c r="L124" s="215"/>
      <c r="M124" s="216"/>
      <c r="N124" s="217"/>
      <c r="O124" s="217"/>
      <c r="P124" s="217"/>
      <c r="Q124" s="217"/>
      <c r="R124" s="217"/>
      <c r="S124" s="217"/>
      <c r="T124" s="218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  <c r="AT124" s="219" t="s">
        <v>194</v>
      </c>
      <c r="AU124" s="219" t="s">
        <v>78</v>
      </c>
      <c r="AV124" s="10" t="s">
        <v>87</v>
      </c>
      <c r="AW124" s="10" t="s">
        <v>34</v>
      </c>
      <c r="AX124" s="10" t="s">
        <v>85</v>
      </c>
      <c r="AY124" s="219" t="s">
        <v>192</v>
      </c>
    </row>
    <row r="125" s="2" customFormat="1" ht="76.35" customHeight="1">
      <c r="A125" s="34"/>
      <c r="B125" s="35"/>
      <c r="C125" s="195" t="s">
        <v>201</v>
      </c>
      <c r="D125" s="195" t="s">
        <v>186</v>
      </c>
      <c r="E125" s="196" t="s">
        <v>202</v>
      </c>
      <c r="F125" s="197" t="s">
        <v>203</v>
      </c>
      <c r="G125" s="198" t="s">
        <v>204</v>
      </c>
      <c r="H125" s="199">
        <v>27.071999999999999</v>
      </c>
      <c r="I125" s="200"/>
      <c r="J125" s="201">
        <f>ROUND(I125*H125,2)</f>
        <v>0</v>
      </c>
      <c r="K125" s="197" t="s">
        <v>190</v>
      </c>
      <c r="L125" s="40"/>
      <c r="M125" s="202" t="s">
        <v>1</v>
      </c>
      <c r="N125" s="203" t="s">
        <v>43</v>
      </c>
      <c r="O125" s="87"/>
      <c r="P125" s="204">
        <f>O125*H125</f>
        <v>0</v>
      </c>
      <c r="Q125" s="204">
        <v>0</v>
      </c>
      <c r="R125" s="204">
        <f>Q125*H125</f>
        <v>0</v>
      </c>
      <c r="S125" s="204">
        <v>0</v>
      </c>
      <c r="T125" s="205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206" t="s">
        <v>191</v>
      </c>
      <c r="AT125" s="206" t="s">
        <v>186</v>
      </c>
      <c r="AU125" s="206" t="s">
        <v>78</v>
      </c>
      <c r="AY125" s="13" t="s">
        <v>192</v>
      </c>
      <c r="BE125" s="207">
        <f>IF(N125="základní",J125,0)</f>
        <v>0</v>
      </c>
      <c r="BF125" s="207">
        <f>IF(N125="snížená",J125,0)</f>
        <v>0</v>
      </c>
      <c r="BG125" s="207">
        <f>IF(N125="zákl. přenesená",J125,0)</f>
        <v>0</v>
      </c>
      <c r="BH125" s="207">
        <f>IF(N125="sníž. přenesená",J125,0)</f>
        <v>0</v>
      </c>
      <c r="BI125" s="207">
        <f>IF(N125="nulová",J125,0)</f>
        <v>0</v>
      </c>
      <c r="BJ125" s="13" t="s">
        <v>85</v>
      </c>
      <c r="BK125" s="207">
        <f>ROUND(I125*H125,2)</f>
        <v>0</v>
      </c>
      <c r="BL125" s="13" t="s">
        <v>191</v>
      </c>
      <c r="BM125" s="206" t="s">
        <v>397</v>
      </c>
    </row>
    <row r="126" s="2" customFormat="1">
      <c r="A126" s="34"/>
      <c r="B126" s="35"/>
      <c r="C126" s="36"/>
      <c r="D126" s="210" t="s">
        <v>238</v>
      </c>
      <c r="E126" s="36"/>
      <c r="F126" s="220" t="s">
        <v>398</v>
      </c>
      <c r="G126" s="36"/>
      <c r="H126" s="36"/>
      <c r="I126" s="221"/>
      <c r="J126" s="36"/>
      <c r="K126" s="36"/>
      <c r="L126" s="40"/>
      <c r="M126" s="222"/>
      <c r="N126" s="223"/>
      <c r="O126" s="87"/>
      <c r="P126" s="87"/>
      <c r="Q126" s="87"/>
      <c r="R126" s="87"/>
      <c r="S126" s="87"/>
      <c r="T126" s="88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3" t="s">
        <v>238</v>
      </c>
      <c r="AU126" s="13" t="s">
        <v>78</v>
      </c>
    </row>
    <row r="127" s="10" customFormat="1">
      <c r="A127" s="10"/>
      <c r="B127" s="208"/>
      <c r="C127" s="209"/>
      <c r="D127" s="210" t="s">
        <v>194</v>
      </c>
      <c r="E127" s="211" t="s">
        <v>1</v>
      </c>
      <c r="F127" s="212" t="s">
        <v>399</v>
      </c>
      <c r="G127" s="209"/>
      <c r="H127" s="213">
        <v>27.071999999999999</v>
      </c>
      <c r="I127" s="214"/>
      <c r="J127" s="209"/>
      <c r="K127" s="209"/>
      <c r="L127" s="215"/>
      <c r="M127" s="216"/>
      <c r="N127" s="217"/>
      <c r="O127" s="217"/>
      <c r="P127" s="217"/>
      <c r="Q127" s="217"/>
      <c r="R127" s="217"/>
      <c r="S127" s="217"/>
      <c r="T127" s="218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  <c r="AT127" s="219" t="s">
        <v>194</v>
      </c>
      <c r="AU127" s="219" t="s">
        <v>78</v>
      </c>
      <c r="AV127" s="10" t="s">
        <v>87</v>
      </c>
      <c r="AW127" s="10" t="s">
        <v>34</v>
      </c>
      <c r="AX127" s="10" t="s">
        <v>85</v>
      </c>
      <c r="AY127" s="219" t="s">
        <v>192</v>
      </c>
    </row>
    <row r="128" s="2" customFormat="1" ht="76.35" customHeight="1">
      <c r="A128" s="34"/>
      <c r="B128" s="35"/>
      <c r="C128" s="195" t="s">
        <v>191</v>
      </c>
      <c r="D128" s="195" t="s">
        <v>186</v>
      </c>
      <c r="E128" s="196" t="s">
        <v>207</v>
      </c>
      <c r="F128" s="197" t="s">
        <v>208</v>
      </c>
      <c r="G128" s="198" t="s">
        <v>204</v>
      </c>
      <c r="H128" s="199">
        <v>132.952</v>
      </c>
      <c r="I128" s="200"/>
      <c r="J128" s="201">
        <f>ROUND(I128*H128,2)</f>
        <v>0</v>
      </c>
      <c r="K128" s="197" t="s">
        <v>190</v>
      </c>
      <c r="L128" s="40"/>
      <c r="M128" s="202" t="s">
        <v>1</v>
      </c>
      <c r="N128" s="203" t="s">
        <v>43</v>
      </c>
      <c r="O128" s="87"/>
      <c r="P128" s="204">
        <f>O128*H128</f>
        <v>0</v>
      </c>
      <c r="Q128" s="204">
        <v>0</v>
      </c>
      <c r="R128" s="204">
        <f>Q128*H128</f>
        <v>0</v>
      </c>
      <c r="S128" s="204">
        <v>0</v>
      </c>
      <c r="T128" s="205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206" t="s">
        <v>191</v>
      </c>
      <c r="AT128" s="206" t="s">
        <v>186</v>
      </c>
      <c r="AU128" s="206" t="s">
        <v>78</v>
      </c>
      <c r="AY128" s="13" t="s">
        <v>192</v>
      </c>
      <c r="BE128" s="207">
        <f>IF(N128="základní",J128,0)</f>
        <v>0</v>
      </c>
      <c r="BF128" s="207">
        <f>IF(N128="snížená",J128,0)</f>
        <v>0</v>
      </c>
      <c r="BG128" s="207">
        <f>IF(N128="zákl. přenesená",J128,0)</f>
        <v>0</v>
      </c>
      <c r="BH128" s="207">
        <f>IF(N128="sníž. přenesená",J128,0)</f>
        <v>0</v>
      </c>
      <c r="BI128" s="207">
        <f>IF(N128="nulová",J128,0)</f>
        <v>0</v>
      </c>
      <c r="BJ128" s="13" t="s">
        <v>85</v>
      </c>
      <c r="BK128" s="207">
        <f>ROUND(I128*H128,2)</f>
        <v>0</v>
      </c>
      <c r="BL128" s="13" t="s">
        <v>191</v>
      </c>
      <c r="BM128" s="206" t="s">
        <v>400</v>
      </c>
    </row>
    <row r="129" s="10" customFormat="1">
      <c r="A129" s="10"/>
      <c r="B129" s="208"/>
      <c r="C129" s="209"/>
      <c r="D129" s="210" t="s">
        <v>194</v>
      </c>
      <c r="E129" s="211" t="s">
        <v>1</v>
      </c>
      <c r="F129" s="212" t="s">
        <v>401</v>
      </c>
      <c r="G129" s="209"/>
      <c r="H129" s="213">
        <v>132.952</v>
      </c>
      <c r="I129" s="214"/>
      <c r="J129" s="209"/>
      <c r="K129" s="209"/>
      <c r="L129" s="215"/>
      <c r="M129" s="216"/>
      <c r="N129" s="217"/>
      <c r="O129" s="217"/>
      <c r="P129" s="217"/>
      <c r="Q129" s="217"/>
      <c r="R129" s="217"/>
      <c r="S129" s="217"/>
      <c r="T129" s="218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  <c r="AT129" s="219" t="s">
        <v>194</v>
      </c>
      <c r="AU129" s="219" t="s">
        <v>78</v>
      </c>
      <c r="AV129" s="10" t="s">
        <v>87</v>
      </c>
      <c r="AW129" s="10" t="s">
        <v>34</v>
      </c>
      <c r="AX129" s="10" t="s">
        <v>85</v>
      </c>
      <c r="AY129" s="219" t="s">
        <v>192</v>
      </c>
    </row>
    <row r="130" s="2" customFormat="1" ht="49.05" customHeight="1">
      <c r="A130" s="34"/>
      <c r="B130" s="35"/>
      <c r="C130" s="195" t="s">
        <v>210</v>
      </c>
      <c r="D130" s="195" t="s">
        <v>186</v>
      </c>
      <c r="E130" s="196" t="s">
        <v>402</v>
      </c>
      <c r="F130" s="197" t="s">
        <v>403</v>
      </c>
      <c r="G130" s="198" t="s">
        <v>218</v>
      </c>
      <c r="H130" s="199">
        <v>2</v>
      </c>
      <c r="I130" s="200"/>
      <c r="J130" s="201">
        <f>ROUND(I130*H130,2)</f>
        <v>0</v>
      </c>
      <c r="K130" s="197" t="s">
        <v>190</v>
      </c>
      <c r="L130" s="40"/>
      <c r="M130" s="202" t="s">
        <v>1</v>
      </c>
      <c r="N130" s="203" t="s">
        <v>43</v>
      </c>
      <c r="O130" s="87"/>
      <c r="P130" s="204">
        <f>O130*H130</f>
        <v>0</v>
      </c>
      <c r="Q130" s="204">
        <v>0</v>
      </c>
      <c r="R130" s="204">
        <f>Q130*H130</f>
        <v>0</v>
      </c>
      <c r="S130" s="204">
        <v>0</v>
      </c>
      <c r="T130" s="205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206" t="s">
        <v>191</v>
      </c>
      <c r="AT130" s="206" t="s">
        <v>186</v>
      </c>
      <c r="AU130" s="206" t="s">
        <v>78</v>
      </c>
      <c r="AY130" s="13" t="s">
        <v>192</v>
      </c>
      <c r="BE130" s="207">
        <f>IF(N130="základní",J130,0)</f>
        <v>0</v>
      </c>
      <c r="BF130" s="207">
        <f>IF(N130="snížená",J130,0)</f>
        <v>0</v>
      </c>
      <c r="BG130" s="207">
        <f>IF(N130="zákl. přenesená",J130,0)</f>
        <v>0</v>
      </c>
      <c r="BH130" s="207">
        <f>IF(N130="sníž. přenesená",J130,0)</f>
        <v>0</v>
      </c>
      <c r="BI130" s="207">
        <f>IF(N130="nulová",J130,0)</f>
        <v>0</v>
      </c>
      <c r="BJ130" s="13" t="s">
        <v>85</v>
      </c>
      <c r="BK130" s="207">
        <f>ROUND(I130*H130,2)</f>
        <v>0</v>
      </c>
      <c r="BL130" s="13" t="s">
        <v>191</v>
      </c>
      <c r="BM130" s="206" t="s">
        <v>404</v>
      </c>
    </row>
    <row r="131" s="2" customFormat="1">
      <c r="A131" s="34"/>
      <c r="B131" s="35"/>
      <c r="C131" s="36"/>
      <c r="D131" s="210" t="s">
        <v>238</v>
      </c>
      <c r="E131" s="36"/>
      <c r="F131" s="220" t="s">
        <v>405</v>
      </c>
      <c r="G131" s="36"/>
      <c r="H131" s="36"/>
      <c r="I131" s="221"/>
      <c r="J131" s="36"/>
      <c r="K131" s="36"/>
      <c r="L131" s="40"/>
      <c r="M131" s="222"/>
      <c r="N131" s="223"/>
      <c r="O131" s="87"/>
      <c r="P131" s="87"/>
      <c r="Q131" s="87"/>
      <c r="R131" s="87"/>
      <c r="S131" s="87"/>
      <c r="T131" s="88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T131" s="13" t="s">
        <v>238</v>
      </c>
      <c r="AU131" s="13" t="s">
        <v>78</v>
      </c>
    </row>
    <row r="132" s="2" customFormat="1" ht="49.05" customHeight="1">
      <c r="A132" s="34"/>
      <c r="B132" s="35"/>
      <c r="C132" s="195" t="s">
        <v>215</v>
      </c>
      <c r="D132" s="195" t="s">
        <v>186</v>
      </c>
      <c r="E132" s="196" t="s">
        <v>406</v>
      </c>
      <c r="F132" s="197" t="s">
        <v>407</v>
      </c>
      <c r="G132" s="198" t="s">
        <v>218</v>
      </c>
      <c r="H132" s="199">
        <v>2</v>
      </c>
      <c r="I132" s="200"/>
      <c r="J132" s="201">
        <f>ROUND(I132*H132,2)</f>
        <v>0</v>
      </c>
      <c r="K132" s="197" t="s">
        <v>190</v>
      </c>
      <c r="L132" s="40"/>
      <c r="M132" s="202" t="s">
        <v>1</v>
      </c>
      <c r="N132" s="203" t="s">
        <v>43</v>
      </c>
      <c r="O132" s="87"/>
      <c r="P132" s="204">
        <f>O132*H132</f>
        <v>0</v>
      </c>
      <c r="Q132" s="204">
        <v>0</v>
      </c>
      <c r="R132" s="204">
        <f>Q132*H132</f>
        <v>0</v>
      </c>
      <c r="S132" s="204">
        <v>0</v>
      </c>
      <c r="T132" s="205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206" t="s">
        <v>191</v>
      </c>
      <c r="AT132" s="206" t="s">
        <v>186</v>
      </c>
      <c r="AU132" s="206" t="s">
        <v>78</v>
      </c>
      <c r="AY132" s="13" t="s">
        <v>192</v>
      </c>
      <c r="BE132" s="207">
        <f>IF(N132="základní",J132,0)</f>
        <v>0</v>
      </c>
      <c r="BF132" s="207">
        <f>IF(N132="snížená",J132,0)</f>
        <v>0</v>
      </c>
      <c r="BG132" s="207">
        <f>IF(N132="zákl. přenesená",J132,0)</f>
        <v>0</v>
      </c>
      <c r="BH132" s="207">
        <f>IF(N132="sníž. přenesená",J132,0)</f>
        <v>0</v>
      </c>
      <c r="BI132" s="207">
        <f>IF(N132="nulová",J132,0)</f>
        <v>0</v>
      </c>
      <c r="BJ132" s="13" t="s">
        <v>85</v>
      </c>
      <c r="BK132" s="207">
        <f>ROUND(I132*H132,2)</f>
        <v>0</v>
      </c>
      <c r="BL132" s="13" t="s">
        <v>191</v>
      </c>
      <c r="BM132" s="206" t="s">
        <v>408</v>
      </c>
    </row>
    <row r="133" s="2" customFormat="1" ht="49.05" customHeight="1">
      <c r="A133" s="34"/>
      <c r="B133" s="35"/>
      <c r="C133" s="195" t="s">
        <v>220</v>
      </c>
      <c r="D133" s="195" t="s">
        <v>186</v>
      </c>
      <c r="E133" s="196" t="s">
        <v>221</v>
      </c>
      <c r="F133" s="197" t="s">
        <v>222</v>
      </c>
      <c r="G133" s="198" t="s">
        <v>218</v>
      </c>
      <c r="H133" s="199">
        <v>4</v>
      </c>
      <c r="I133" s="200"/>
      <c r="J133" s="201">
        <f>ROUND(I133*H133,2)</f>
        <v>0</v>
      </c>
      <c r="K133" s="197" t="s">
        <v>190</v>
      </c>
      <c r="L133" s="40"/>
      <c r="M133" s="202" t="s">
        <v>1</v>
      </c>
      <c r="N133" s="203" t="s">
        <v>43</v>
      </c>
      <c r="O133" s="87"/>
      <c r="P133" s="204">
        <f>O133*H133</f>
        <v>0</v>
      </c>
      <c r="Q133" s="204">
        <v>0</v>
      </c>
      <c r="R133" s="204">
        <f>Q133*H133</f>
        <v>0</v>
      </c>
      <c r="S133" s="204">
        <v>0</v>
      </c>
      <c r="T133" s="205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206" t="s">
        <v>191</v>
      </c>
      <c r="AT133" s="206" t="s">
        <v>186</v>
      </c>
      <c r="AU133" s="206" t="s">
        <v>78</v>
      </c>
      <c r="AY133" s="13" t="s">
        <v>192</v>
      </c>
      <c r="BE133" s="207">
        <f>IF(N133="základní",J133,0)</f>
        <v>0</v>
      </c>
      <c r="BF133" s="207">
        <f>IF(N133="snížená",J133,0)</f>
        <v>0</v>
      </c>
      <c r="BG133" s="207">
        <f>IF(N133="zákl. přenesená",J133,0)</f>
        <v>0</v>
      </c>
      <c r="BH133" s="207">
        <f>IF(N133="sníž. přenesená",J133,0)</f>
        <v>0</v>
      </c>
      <c r="BI133" s="207">
        <f>IF(N133="nulová",J133,0)</f>
        <v>0</v>
      </c>
      <c r="BJ133" s="13" t="s">
        <v>85</v>
      </c>
      <c r="BK133" s="207">
        <f>ROUND(I133*H133,2)</f>
        <v>0</v>
      </c>
      <c r="BL133" s="13" t="s">
        <v>191</v>
      </c>
      <c r="BM133" s="206" t="s">
        <v>409</v>
      </c>
    </row>
    <row r="134" s="2" customFormat="1" ht="90" customHeight="1">
      <c r="A134" s="34"/>
      <c r="B134" s="35"/>
      <c r="C134" s="195" t="s">
        <v>224</v>
      </c>
      <c r="D134" s="195" t="s">
        <v>186</v>
      </c>
      <c r="E134" s="196" t="s">
        <v>410</v>
      </c>
      <c r="F134" s="197" t="s">
        <v>411</v>
      </c>
      <c r="G134" s="198" t="s">
        <v>227</v>
      </c>
      <c r="H134" s="199">
        <v>0.017000000000000001</v>
      </c>
      <c r="I134" s="200"/>
      <c r="J134" s="201">
        <f>ROUND(I134*H134,2)</f>
        <v>0</v>
      </c>
      <c r="K134" s="197" t="s">
        <v>190</v>
      </c>
      <c r="L134" s="40"/>
      <c r="M134" s="202" t="s">
        <v>1</v>
      </c>
      <c r="N134" s="203" t="s">
        <v>43</v>
      </c>
      <c r="O134" s="87"/>
      <c r="P134" s="204">
        <f>O134*H134</f>
        <v>0</v>
      </c>
      <c r="Q134" s="204">
        <v>0</v>
      </c>
      <c r="R134" s="204">
        <f>Q134*H134</f>
        <v>0</v>
      </c>
      <c r="S134" s="204">
        <v>0</v>
      </c>
      <c r="T134" s="205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206" t="s">
        <v>191</v>
      </c>
      <c r="AT134" s="206" t="s">
        <v>186</v>
      </c>
      <c r="AU134" s="206" t="s">
        <v>78</v>
      </c>
      <c r="AY134" s="13" t="s">
        <v>192</v>
      </c>
      <c r="BE134" s="207">
        <f>IF(N134="základní",J134,0)</f>
        <v>0</v>
      </c>
      <c r="BF134" s="207">
        <f>IF(N134="snížená",J134,0)</f>
        <v>0</v>
      </c>
      <c r="BG134" s="207">
        <f>IF(N134="zákl. přenesená",J134,0)</f>
        <v>0</v>
      </c>
      <c r="BH134" s="207">
        <f>IF(N134="sníž. přenesená",J134,0)</f>
        <v>0</v>
      </c>
      <c r="BI134" s="207">
        <f>IF(N134="nulová",J134,0)</f>
        <v>0</v>
      </c>
      <c r="BJ134" s="13" t="s">
        <v>85</v>
      </c>
      <c r="BK134" s="207">
        <f>ROUND(I134*H134,2)</f>
        <v>0</v>
      </c>
      <c r="BL134" s="13" t="s">
        <v>191</v>
      </c>
      <c r="BM134" s="206" t="s">
        <v>412</v>
      </c>
    </row>
    <row r="135" s="2" customFormat="1" ht="76.35" customHeight="1">
      <c r="A135" s="34"/>
      <c r="B135" s="35"/>
      <c r="C135" s="195" t="s">
        <v>230</v>
      </c>
      <c r="D135" s="195" t="s">
        <v>186</v>
      </c>
      <c r="E135" s="196" t="s">
        <v>413</v>
      </c>
      <c r="F135" s="197" t="s">
        <v>414</v>
      </c>
      <c r="G135" s="198" t="s">
        <v>227</v>
      </c>
      <c r="H135" s="199">
        <v>0.017000000000000001</v>
      </c>
      <c r="I135" s="200"/>
      <c r="J135" s="201">
        <f>ROUND(I135*H135,2)</f>
        <v>0</v>
      </c>
      <c r="K135" s="197" t="s">
        <v>190</v>
      </c>
      <c r="L135" s="40"/>
      <c r="M135" s="202" t="s">
        <v>1</v>
      </c>
      <c r="N135" s="203" t="s">
        <v>43</v>
      </c>
      <c r="O135" s="87"/>
      <c r="P135" s="204">
        <f>O135*H135</f>
        <v>0</v>
      </c>
      <c r="Q135" s="204">
        <v>0</v>
      </c>
      <c r="R135" s="204">
        <f>Q135*H135</f>
        <v>0</v>
      </c>
      <c r="S135" s="204">
        <v>0</v>
      </c>
      <c r="T135" s="205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206" t="s">
        <v>191</v>
      </c>
      <c r="AT135" s="206" t="s">
        <v>186</v>
      </c>
      <c r="AU135" s="206" t="s">
        <v>78</v>
      </c>
      <c r="AY135" s="13" t="s">
        <v>192</v>
      </c>
      <c r="BE135" s="207">
        <f>IF(N135="základní",J135,0)</f>
        <v>0</v>
      </c>
      <c r="BF135" s="207">
        <f>IF(N135="snížená",J135,0)</f>
        <v>0</v>
      </c>
      <c r="BG135" s="207">
        <f>IF(N135="zákl. přenesená",J135,0)</f>
        <v>0</v>
      </c>
      <c r="BH135" s="207">
        <f>IF(N135="sníž. přenesená",J135,0)</f>
        <v>0</v>
      </c>
      <c r="BI135" s="207">
        <f>IF(N135="nulová",J135,0)</f>
        <v>0</v>
      </c>
      <c r="BJ135" s="13" t="s">
        <v>85</v>
      </c>
      <c r="BK135" s="207">
        <f>ROUND(I135*H135,2)</f>
        <v>0</v>
      </c>
      <c r="BL135" s="13" t="s">
        <v>191</v>
      </c>
      <c r="BM135" s="206" t="s">
        <v>415</v>
      </c>
    </row>
    <row r="136" s="2" customFormat="1" ht="114.9" customHeight="1">
      <c r="A136" s="34"/>
      <c r="B136" s="35"/>
      <c r="C136" s="195" t="s">
        <v>234</v>
      </c>
      <c r="D136" s="195" t="s">
        <v>186</v>
      </c>
      <c r="E136" s="196" t="s">
        <v>416</v>
      </c>
      <c r="F136" s="197" t="s">
        <v>417</v>
      </c>
      <c r="G136" s="198" t="s">
        <v>244</v>
      </c>
      <c r="H136" s="199">
        <v>4</v>
      </c>
      <c r="I136" s="200"/>
      <c r="J136" s="201">
        <f>ROUND(I136*H136,2)</f>
        <v>0</v>
      </c>
      <c r="K136" s="197" t="s">
        <v>190</v>
      </c>
      <c r="L136" s="40"/>
      <c r="M136" s="202" t="s">
        <v>1</v>
      </c>
      <c r="N136" s="203" t="s">
        <v>43</v>
      </c>
      <c r="O136" s="87"/>
      <c r="P136" s="204">
        <f>O136*H136</f>
        <v>0</v>
      </c>
      <c r="Q136" s="204">
        <v>0</v>
      </c>
      <c r="R136" s="204">
        <f>Q136*H136</f>
        <v>0</v>
      </c>
      <c r="S136" s="204">
        <v>0</v>
      </c>
      <c r="T136" s="205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206" t="s">
        <v>191</v>
      </c>
      <c r="AT136" s="206" t="s">
        <v>186</v>
      </c>
      <c r="AU136" s="206" t="s">
        <v>78</v>
      </c>
      <c r="AY136" s="13" t="s">
        <v>192</v>
      </c>
      <c r="BE136" s="207">
        <f>IF(N136="základní",J136,0)</f>
        <v>0</v>
      </c>
      <c r="BF136" s="207">
        <f>IF(N136="snížená",J136,0)</f>
        <v>0</v>
      </c>
      <c r="BG136" s="207">
        <f>IF(N136="zákl. přenesená",J136,0)</f>
        <v>0</v>
      </c>
      <c r="BH136" s="207">
        <f>IF(N136="sníž. přenesená",J136,0)</f>
        <v>0</v>
      </c>
      <c r="BI136" s="207">
        <f>IF(N136="nulová",J136,0)</f>
        <v>0</v>
      </c>
      <c r="BJ136" s="13" t="s">
        <v>85</v>
      </c>
      <c r="BK136" s="207">
        <f>ROUND(I136*H136,2)</f>
        <v>0</v>
      </c>
      <c r="BL136" s="13" t="s">
        <v>191</v>
      </c>
      <c r="BM136" s="206" t="s">
        <v>418</v>
      </c>
    </row>
    <row r="137" s="2" customFormat="1" ht="101.25" customHeight="1">
      <c r="A137" s="34"/>
      <c r="B137" s="35"/>
      <c r="C137" s="195" t="s">
        <v>241</v>
      </c>
      <c r="D137" s="195" t="s">
        <v>186</v>
      </c>
      <c r="E137" s="196" t="s">
        <v>247</v>
      </c>
      <c r="F137" s="197" t="s">
        <v>248</v>
      </c>
      <c r="G137" s="198" t="s">
        <v>189</v>
      </c>
      <c r="H137" s="199">
        <v>234</v>
      </c>
      <c r="I137" s="200"/>
      <c r="J137" s="201">
        <f>ROUND(I137*H137,2)</f>
        <v>0</v>
      </c>
      <c r="K137" s="197" t="s">
        <v>190</v>
      </c>
      <c r="L137" s="40"/>
      <c r="M137" s="202" t="s">
        <v>1</v>
      </c>
      <c r="N137" s="203" t="s">
        <v>43</v>
      </c>
      <c r="O137" s="87"/>
      <c r="P137" s="204">
        <f>O137*H137</f>
        <v>0</v>
      </c>
      <c r="Q137" s="204">
        <v>0</v>
      </c>
      <c r="R137" s="204">
        <f>Q137*H137</f>
        <v>0</v>
      </c>
      <c r="S137" s="204">
        <v>0</v>
      </c>
      <c r="T137" s="205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206" t="s">
        <v>191</v>
      </c>
      <c r="AT137" s="206" t="s">
        <v>186</v>
      </c>
      <c r="AU137" s="206" t="s">
        <v>78</v>
      </c>
      <c r="AY137" s="13" t="s">
        <v>192</v>
      </c>
      <c r="BE137" s="207">
        <f>IF(N137="základní",J137,0)</f>
        <v>0</v>
      </c>
      <c r="BF137" s="207">
        <f>IF(N137="snížená",J137,0)</f>
        <v>0</v>
      </c>
      <c r="BG137" s="207">
        <f>IF(N137="zákl. přenesená",J137,0)</f>
        <v>0</v>
      </c>
      <c r="BH137" s="207">
        <f>IF(N137="sníž. přenesená",J137,0)</f>
        <v>0</v>
      </c>
      <c r="BI137" s="207">
        <f>IF(N137="nulová",J137,0)</f>
        <v>0</v>
      </c>
      <c r="BJ137" s="13" t="s">
        <v>85</v>
      </c>
      <c r="BK137" s="207">
        <f>ROUND(I137*H137,2)</f>
        <v>0</v>
      </c>
      <c r="BL137" s="13" t="s">
        <v>191</v>
      </c>
      <c r="BM137" s="206" t="s">
        <v>419</v>
      </c>
    </row>
    <row r="138" s="2" customFormat="1">
      <c r="A138" s="34"/>
      <c r="B138" s="35"/>
      <c r="C138" s="36"/>
      <c r="D138" s="210" t="s">
        <v>238</v>
      </c>
      <c r="E138" s="36"/>
      <c r="F138" s="220" t="s">
        <v>239</v>
      </c>
      <c r="G138" s="36"/>
      <c r="H138" s="36"/>
      <c r="I138" s="221"/>
      <c r="J138" s="36"/>
      <c r="K138" s="36"/>
      <c r="L138" s="40"/>
      <c r="M138" s="222"/>
      <c r="N138" s="223"/>
      <c r="O138" s="87"/>
      <c r="P138" s="87"/>
      <c r="Q138" s="87"/>
      <c r="R138" s="87"/>
      <c r="S138" s="87"/>
      <c r="T138" s="88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T138" s="13" t="s">
        <v>238</v>
      </c>
      <c r="AU138" s="13" t="s">
        <v>78</v>
      </c>
    </row>
    <row r="139" s="2" customFormat="1" ht="90" customHeight="1">
      <c r="A139" s="34"/>
      <c r="B139" s="35"/>
      <c r="C139" s="195" t="s">
        <v>246</v>
      </c>
      <c r="D139" s="195" t="s">
        <v>186</v>
      </c>
      <c r="E139" s="196" t="s">
        <v>252</v>
      </c>
      <c r="F139" s="197" t="s">
        <v>253</v>
      </c>
      <c r="G139" s="198" t="s">
        <v>244</v>
      </c>
      <c r="H139" s="199">
        <v>2</v>
      </c>
      <c r="I139" s="200"/>
      <c r="J139" s="201">
        <f>ROUND(I139*H139,2)</f>
        <v>0</v>
      </c>
      <c r="K139" s="197" t="s">
        <v>190</v>
      </c>
      <c r="L139" s="40"/>
      <c r="M139" s="202" t="s">
        <v>1</v>
      </c>
      <c r="N139" s="203" t="s">
        <v>43</v>
      </c>
      <c r="O139" s="87"/>
      <c r="P139" s="204">
        <f>O139*H139</f>
        <v>0</v>
      </c>
      <c r="Q139" s="204">
        <v>0</v>
      </c>
      <c r="R139" s="204">
        <f>Q139*H139</f>
        <v>0</v>
      </c>
      <c r="S139" s="204">
        <v>0</v>
      </c>
      <c r="T139" s="205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206" t="s">
        <v>191</v>
      </c>
      <c r="AT139" s="206" t="s">
        <v>186</v>
      </c>
      <c r="AU139" s="206" t="s">
        <v>78</v>
      </c>
      <c r="AY139" s="13" t="s">
        <v>192</v>
      </c>
      <c r="BE139" s="207">
        <f>IF(N139="základní",J139,0)</f>
        <v>0</v>
      </c>
      <c r="BF139" s="207">
        <f>IF(N139="snížená",J139,0)</f>
        <v>0</v>
      </c>
      <c r="BG139" s="207">
        <f>IF(N139="zákl. přenesená",J139,0)</f>
        <v>0</v>
      </c>
      <c r="BH139" s="207">
        <f>IF(N139="sníž. přenesená",J139,0)</f>
        <v>0</v>
      </c>
      <c r="BI139" s="207">
        <f>IF(N139="nulová",J139,0)</f>
        <v>0</v>
      </c>
      <c r="BJ139" s="13" t="s">
        <v>85</v>
      </c>
      <c r="BK139" s="207">
        <f>ROUND(I139*H139,2)</f>
        <v>0</v>
      </c>
      <c r="BL139" s="13" t="s">
        <v>191</v>
      </c>
      <c r="BM139" s="206" t="s">
        <v>420</v>
      </c>
    </row>
    <row r="140" s="2" customFormat="1" ht="128.55" customHeight="1">
      <c r="A140" s="34"/>
      <c r="B140" s="35"/>
      <c r="C140" s="195" t="s">
        <v>251</v>
      </c>
      <c r="D140" s="195" t="s">
        <v>186</v>
      </c>
      <c r="E140" s="196" t="s">
        <v>275</v>
      </c>
      <c r="F140" s="197" t="s">
        <v>276</v>
      </c>
      <c r="G140" s="198" t="s">
        <v>227</v>
      </c>
      <c r="H140" s="199">
        <v>1.2</v>
      </c>
      <c r="I140" s="200"/>
      <c r="J140" s="201">
        <f>ROUND(I140*H140,2)</f>
        <v>0</v>
      </c>
      <c r="K140" s="197" t="s">
        <v>190</v>
      </c>
      <c r="L140" s="40"/>
      <c r="M140" s="202" t="s">
        <v>1</v>
      </c>
      <c r="N140" s="203" t="s">
        <v>43</v>
      </c>
      <c r="O140" s="87"/>
      <c r="P140" s="204">
        <f>O140*H140</f>
        <v>0</v>
      </c>
      <c r="Q140" s="204">
        <v>0</v>
      </c>
      <c r="R140" s="204">
        <f>Q140*H140</f>
        <v>0</v>
      </c>
      <c r="S140" s="204">
        <v>0</v>
      </c>
      <c r="T140" s="205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206" t="s">
        <v>191</v>
      </c>
      <c r="AT140" s="206" t="s">
        <v>186</v>
      </c>
      <c r="AU140" s="206" t="s">
        <v>78</v>
      </c>
      <c r="AY140" s="13" t="s">
        <v>192</v>
      </c>
      <c r="BE140" s="207">
        <f>IF(N140="základní",J140,0)</f>
        <v>0</v>
      </c>
      <c r="BF140" s="207">
        <f>IF(N140="snížená",J140,0)</f>
        <v>0</v>
      </c>
      <c r="BG140" s="207">
        <f>IF(N140="zákl. přenesená",J140,0)</f>
        <v>0</v>
      </c>
      <c r="BH140" s="207">
        <f>IF(N140="sníž. přenesená",J140,0)</f>
        <v>0</v>
      </c>
      <c r="BI140" s="207">
        <f>IF(N140="nulová",J140,0)</f>
        <v>0</v>
      </c>
      <c r="BJ140" s="13" t="s">
        <v>85</v>
      </c>
      <c r="BK140" s="207">
        <f>ROUND(I140*H140,2)</f>
        <v>0</v>
      </c>
      <c r="BL140" s="13" t="s">
        <v>191</v>
      </c>
      <c r="BM140" s="206" t="s">
        <v>421</v>
      </c>
    </row>
    <row r="141" s="2" customFormat="1" ht="49.05" customHeight="1">
      <c r="A141" s="34"/>
      <c r="B141" s="35"/>
      <c r="C141" s="195" t="s">
        <v>255</v>
      </c>
      <c r="D141" s="195" t="s">
        <v>186</v>
      </c>
      <c r="E141" s="196" t="s">
        <v>267</v>
      </c>
      <c r="F141" s="197" t="s">
        <v>268</v>
      </c>
      <c r="G141" s="198" t="s">
        <v>218</v>
      </c>
      <c r="H141" s="199">
        <v>2</v>
      </c>
      <c r="I141" s="200"/>
      <c r="J141" s="201">
        <f>ROUND(I141*H141,2)</f>
        <v>0</v>
      </c>
      <c r="K141" s="197" t="s">
        <v>190</v>
      </c>
      <c r="L141" s="40"/>
      <c r="M141" s="202" t="s">
        <v>1</v>
      </c>
      <c r="N141" s="203" t="s">
        <v>43</v>
      </c>
      <c r="O141" s="87"/>
      <c r="P141" s="204">
        <f>O141*H141</f>
        <v>0</v>
      </c>
      <c r="Q141" s="204">
        <v>0</v>
      </c>
      <c r="R141" s="204">
        <f>Q141*H141</f>
        <v>0</v>
      </c>
      <c r="S141" s="204">
        <v>0</v>
      </c>
      <c r="T141" s="205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206" t="s">
        <v>191</v>
      </c>
      <c r="AT141" s="206" t="s">
        <v>186</v>
      </c>
      <c r="AU141" s="206" t="s">
        <v>78</v>
      </c>
      <c r="AY141" s="13" t="s">
        <v>192</v>
      </c>
      <c r="BE141" s="207">
        <f>IF(N141="základní",J141,0)</f>
        <v>0</v>
      </c>
      <c r="BF141" s="207">
        <f>IF(N141="snížená",J141,0)</f>
        <v>0</v>
      </c>
      <c r="BG141" s="207">
        <f>IF(N141="zákl. přenesená",J141,0)</f>
        <v>0</v>
      </c>
      <c r="BH141" s="207">
        <f>IF(N141="sníž. přenesená",J141,0)</f>
        <v>0</v>
      </c>
      <c r="BI141" s="207">
        <f>IF(N141="nulová",J141,0)</f>
        <v>0</v>
      </c>
      <c r="BJ141" s="13" t="s">
        <v>85</v>
      </c>
      <c r="BK141" s="207">
        <f>ROUND(I141*H141,2)</f>
        <v>0</v>
      </c>
      <c r="BL141" s="13" t="s">
        <v>191</v>
      </c>
      <c r="BM141" s="206" t="s">
        <v>422</v>
      </c>
    </row>
    <row r="142" s="2" customFormat="1" ht="66.75" customHeight="1">
      <c r="A142" s="34"/>
      <c r="B142" s="35"/>
      <c r="C142" s="195" t="s">
        <v>8</v>
      </c>
      <c r="D142" s="195" t="s">
        <v>186</v>
      </c>
      <c r="E142" s="196" t="s">
        <v>263</v>
      </c>
      <c r="F142" s="197" t="s">
        <v>264</v>
      </c>
      <c r="G142" s="198" t="s">
        <v>189</v>
      </c>
      <c r="H142" s="199">
        <v>6</v>
      </c>
      <c r="I142" s="200"/>
      <c r="J142" s="201">
        <f>ROUND(I142*H142,2)</f>
        <v>0</v>
      </c>
      <c r="K142" s="197" t="s">
        <v>190</v>
      </c>
      <c r="L142" s="40"/>
      <c r="M142" s="202" t="s">
        <v>1</v>
      </c>
      <c r="N142" s="203" t="s">
        <v>43</v>
      </c>
      <c r="O142" s="87"/>
      <c r="P142" s="204">
        <f>O142*H142</f>
        <v>0</v>
      </c>
      <c r="Q142" s="204">
        <v>0</v>
      </c>
      <c r="R142" s="204">
        <f>Q142*H142</f>
        <v>0</v>
      </c>
      <c r="S142" s="204">
        <v>0</v>
      </c>
      <c r="T142" s="205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206" t="s">
        <v>191</v>
      </c>
      <c r="AT142" s="206" t="s">
        <v>186</v>
      </c>
      <c r="AU142" s="206" t="s">
        <v>78</v>
      </c>
      <c r="AY142" s="13" t="s">
        <v>192</v>
      </c>
      <c r="BE142" s="207">
        <f>IF(N142="základní",J142,0)</f>
        <v>0</v>
      </c>
      <c r="BF142" s="207">
        <f>IF(N142="snížená",J142,0)</f>
        <v>0</v>
      </c>
      <c r="BG142" s="207">
        <f>IF(N142="zákl. přenesená",J142,0)</f>
        <v>0</v>
      </c>
      <c r="BH142" s="207">
        <f>IF(N142="sníž. přenesená",J142,0)</f>
        <v>0</v>
      </c>
      <c r="BI142" s="207">
        <f>IF(N142="nulová",J142,0)</f>
        <v>0</v>
      </c>
      <c r="BJ142" s="13" t="s">
        <v>85</v>
      </c>
      <c r="BK142" s="207">
        <f>ROUND(I142*H142,2)</f>
        <v>0</v>
      </c>
      <c r="BL142" s="13" t="s">
        <v>191</v>
      </c>
      <c r="BM142" s="206" t="s">
        <v>423</v>
      </c>
    </row>
    <row r="143" s="2" customFormat="1" ht="90" customHeight="1">
      <c r="A143" s="34"/>
      <c r="B143" s="35"/>
      <c r="C143" s="195" t="s">
        <v>262</v>
      </c>
      <c r="D143" s="195" t="s">
        <v>186</v>
      </c>
      <c r="E143" s="196" t="s">
        <v>271</v>
      </c>
      <c r="F143" s="197" t="s">
        <v>272</v>
      </c>
      <c r="G143" s="198" t="s">
        <v>198</v>
      </c>
      <c r="H143" s="199">
        <v>36.579999999999998</v>
      </c>
      <c r="I143" s="200"/>
      <c r="J143" s="201">
        <f>ROUND(I143*H143,2)</f>
        <v>0</v>
      </c>
      <c r="K143" s="197" t="s">
        <v>190</v>
      </c>
      <c r="L143" s="40"/>
      <c r="M143" s="202" t="s">
        <v>1</v>
      </c>
      <c r="N143" s="203" t="s">
        <v>43</v>
      </c>
      <c r="O143" s="87"/>
      <c r="P143" s="204">
        <f>O143*H143</f>
        <v>0</v>
      </c>
      <c r="Q143" s="204">
        <v>0</v>
      </c>
      <c r="R143" s="204">
        <f>Q143*H143</f>
        <v>0</v>
      </c>
      <c r="S143" s="204">
        <v>0</v>
      </c>
      <c r="T143" s="205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206" t="s">
        <v>191</v>
      </c>
      <c r="AT143" s="206" t="s">
        <v>186</v>
      </c>
      <c r="AU143" s="206" t="s">
        <v>78</v>
      </c>
      <c r="AY143" s="13" t="s">
        <v>192</v>
      </c>
      <c r="BE143" s="207">
        <f>IF(N143="základní",J143,0)</f>
        <v>0</v>
      </c>
      <c r="BF143" s="207">
        <f>IF(N143="snížená",J143,0)</f>
        <v>0</v>
      </c>
      <c r="BG143" s="207">
        <f>IF(N143="zákl. přenesená",J143,0)</f>
        <v>0</v>
      </c>
      <c r="BH143" s="207">
        <f>IF(N143="sníž. přenesená",J143,0)</f>
        <v>0</v>
      </c>
      <c r="BI143" s="207">
        <f>IF(N143="nulová",J143,0)</f>
        <v>0</v>
      </c>
      <c r="BJ143" s="13" t="s">
        <v>85</v>
      </c>
      <c r="BK143" s="207">
        <f>ROUND(I143*H143,2)</f>
        <v>0</v>
      </c>
      <c r="BL143" s="13" t="s">
        <v>191</v>
      </c>
      <c r="BM143" s="206" t="s">
        <v>424</v>
      </c>
    </row>
    <row r="144" s="10" customFormat="1">
      <c r="A144" s="10"/>
      <c r="B144" s="208"/>
      <c r="C144" s="209"/>
      <c r="D144" s="210" t="s">
        <v>194</v>
      </c>
      <c r="E144" s="211" t="s">
        <v>1</v>
      </c>
      <c r="F144" s="212" t="s">
        <v>425</v>
      </c>
      <c r="G144" s="209"/>
      <c r="H144" s="213">
        <v>36.579999999999998</v>
      </c>
      <c r="I144" s="214"/>
      <c r="J144" s="209"/>
      <c r="K144" s="209"/>
      <c r="L144" s="215"/>
      <c r="M144" s="216"/>
      <c r="N144" s="217"/>
      <c r="O144" s="217"/>
      <c r="P144" s="217"/>
      <c r="Q144" s="217"/>
      <c r="R144" s="217"/>
      <c r="S144" s="217"/>
      <c r="T144" s="218"/>
      <c r="U144" s="10"/>
      <c r="V144" s="10"/>
      <c r="W144" s="10"/>
      <c r="X144" s="10"/>
      <c r="Y144" s="10"/>
      <c r="Z144" s="10"/>
      <c r="AA144" s="10"/>
      <c r="AB144" s="10"/>
      <c r="AC144" s="10"/>
      <c r="AD144" s="10"/>
      <c r="AE144" s="10"/>
      <c r="AT144" s="219" t="s">
        <v>194</v>
      </c>
      <c r="AU144" s="219" t="s">
        <v>78</v>
      </c>
      <c r="AV144" s="10" t="s">
        <v>87</v>
      </c>
      <c r="AW144" s="10" t="s">
        <v>34</v>
      </c>
      <c r="AX144" s="10" t="s">
        <v>85</v>
      </c>
      <c r="AY144" s="219" t="s">
        <v>192</v>
      </c>
    </row>
    <row r="145" s="2" customFormat="1" ht="66.75" customHeight="1">
      <c r="A145" s="34"/>
      <c r="B145" s="35"/>
      <c r="C145" s="195" t="s">
        <v>266</v>
      </c>
      <c r="D145" s="195" t="s">
        <v>186</v>
      </c>
      <c r="E145" s="196" t="s">
        <v>426</v>
      </c>
      <c r="F145" s="197" t="s">
        <v>427</v>
      </c>
      <c r="G145" s="198" t="s">
        <v>204</v>
      </c>
      <c r="H145" s="199">
        <v>7.1920000000000002</v>
      </c>
      <c r="I145" s="200"/>
      <c r="J145" s="201">
        <f>ROUND(I145*H145,2)</f>
        <v>0</v>
      </c>
      <c r="K145" s="197" t="s">
        <v>190</v>
      </c>
      <c r="L145" s="40"/>
      <c r="M145" s="202" t="s">
        <v>1</v>
      </c>
      <c r="N145" s="203" t="s">
        <v>43</v>
      </c>
      <c r="O145" s="87"/>
      <c r="P145" s="204">
        <f>O145*H145</f>
        <v>0</v>
      </c>
      <c r="Q145" s="204">
        <v>0</v>
      </c>
      <c r="R145" s="204">
        <f>Q145*H145</f>
        <v>0</v>
      </c>
      <c r="S145" s="204">
        <v>0</v>
      </c>
      <c r="T145" s="205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206" t="s">
        <v>191</v>
      </c>
      <c r="AT145" s="206" t="s">
        <v>186</v>
      </c>
      <c r="AU145" s="206" t="s">
        <v>78</v>
      </c>
      <c r="AY145" s="13" t="s">
        <v>192</v>
      </c>
      <c r="BE145" s="207">
        <f>IF(N145="základní",J145,0)</f>
        <v>0</v>
      </c>
      <c r="BF145" s="207">
        <f>IF(N145="snížená",J145,0)</f>
        <v>0</v>
      </c>
      <c r="BG145" s="207">
        <f>IF(N145="zákl. přenesená",J145,0)</f>
        <v>0</v>
      </c>
      <c r="BH145" s="207">
        <f>IF(N145="sníž. přenesená",J145,0)</f>
        <v>0</v>
      </c>
      <c r="BI145" s="207">
        <f>IF(N145="nulová",J145,0)</f>
        <v>0</v>
      </c>
      <c r="BJ145" s="13" t="s">
        <v>85</v>
      </c>
      <c r="BK145" s="207">
        <f>ROUND(I145*H145,2)</f>
        <v>0</v>
      </c>
      <c r="BL145" s="13" t="s">
        <v>191</v>
      </c>
      <c r="BM145" s="206" t="s">
        <v>428</v>
      </c>
    </row>
    <row r="146" s="10" customFormat="1">
      <c r="A146" s="10"/>
      <c r="B146" s="208"/>
      <c r="C146" s="209"/>
      <c r="D146" s="210" t="s">
        <v>194</v>
      </c>
      <c r="E146" s="211" t="s">
        <v>1</v>
      </c>
      <c r="F146" s="212" t="s">
        <v>429</v>
      </c>
      <c r="G146" s="209"/>
      <c r="H146" s="213">
        <v>3.472</v>
      </c>
      <c r="I146" s="214"/>
      <c r="J146" s="209"/>
      <c r="K146" s="209"/>
      <c r="L146" s="215"/>
      <c r="M146" s="216"/>
      <c r="N146" s="217"/>
      <c r="O146" s="217"/>
      <c r="P146" s="217"/>
      <c r="Q146" s="217"/>
      <c r="R146" s="217"/>
      <c r="S146" s="217"/>
      <c r="T146" s="218"/>
      <c r="U146" s="10"/>
      <c r="V146" s="10"/>
      <c r="W146" s="10"/>
      <c r="X146" s="10"/>
      <c r="Y146" s="10"/>
      <c r="Z146" s="10"/>
      <c r="AA146" s="10"/>
      <c r="AB146" s="10"/>
      <c r="AC146" s="10"/>
      <c r="AD146" s="10"/>
      <c r="AE146" s="10"/>
      <c r="AT146" s="219" t="s">
        <v>194</v>
      </c>
      <c r="AU146" s="219" t="s">
        <v>78</v>
      </c>
      <c r="AV146" s="10" t="s">
        <v>87</v>
      </c>
      <c r="AW146" s="10" t="s">
        <v>34</v>
      </c>
      <c r="AX146" s="10" t="s">
        <v>78</v>
      </c>
      <c r="AY146" s="219" t="s">
        <v>192</v>
      </c>
    </row>
    <row r="147" s="10" customFormat="1">
      <c r="A147" s="10"/>
      <c r="B147" s="208"/>
      <c r="C147" s="209"/>
      <c r="D147" s="210" t="s">
        <v>194</v>
      </c>
      <c r="E147" s="211" t="s">
        <v>1</v>
      </c>
      <c r="F147" s="212" t="s">
        <v>430</v>
      </c>
      <c r="G147" s="209"/>
      <c r="H147" s="213">
        <v>3.7200000000000002</v>
      </c>
      <c r="I147" s="214"/>
      <c r="J147" s="209"/>
      <c r="K147" s="209"/>
      <c r="L147" s="215"/>
      <c r="M147" s="216"/>
      <c r="N147" s="217"/>
      <c r="O147" s="217"/>
      <c r="P147" s="217"/>
      <c r="Q147" s="217"/>
      <c r="R147" s="217"/>
      <c r="S147" s="217"/>
      <c r="T147" s="218"/>
      <c r="U147" s="10"/>
      <c r="V147" s="10"/>
      <c r="W147" s="10"/>
      <c r="X147" s="10"/>
      <c r="Y147" s="10"/>
      <c r="Z147" s="10"/>
      <c r="AA147" s="10"/>
      <c r="AB147" s="10"/>
      <c r="AC147" s="10"/>
      <c r="AD147" s="10"/>
      <c r="AE147" s="10"/>
      <c r="AT147" s="219" t="s">
        <v>194</v>
      </c>
      <c r="AU147" s="219" t="s">
        <v>78</v>
      </c>
      <c r="AV147" s="10" t="s">
        <v>87</v>
      </c>
      <c r="AW147" s="10" t="s">
        <v>34</v>
      </c>
      <c r="AX147" s="10" t="s">
        <v>78</v>
      </c>
      <c r="AY147" s="219" t="s">
        <v>192</v>
      </c>
    </row>
    <row r="148" s="11" customFormat="1">
      <c r="A148" s="11"/>
      <c r="B148" s="242"/>
      <c r="C148" s="243"/>
      <c r="D148" s="210" t="s">
        <v>194</v>
      </c>
      <c r="E148" s="244" t="s">
        <v>1</v>
      </c>
      <c r="F148" s="245" t="s">
        <v>431</v>
      </c>
      <c r="G148" s="243"/>
      <c r="H148" s="246">
        <v>7.1920000000000002</v>
      </c>
      <c r="I148" s="247"/>
      <c r="J148" s="243"/>
      <c r="K148" s="243"/>
      <c r="L148" s="248"/>
      <c r="M148" s="249"/>
      <c r="N148" s="250"/>
      <c r="O148" s="250"/>
      <c r="P148" s="250"/>
      <c r="Q148" s="250"/>
      <c r="R148" s="250"/>
      <c r="S148" s="250"/>
      <c r="T148" s="251"/>
      <c r="U148" s="11"/>
      <c r="V148" s="11"/>
      <c r="W148" s="11"/>
      <c r="X148" s="11"/>
      <c r="Y148" s="11"/>
      <c r="Z148" s="11"/>
      <c r="AA148" s="11"/>
      <c r="AB148" s="11"/>
      <c r="AC148" s="11"/>
      <c r="AD148" s="11"/>
      <c r="AE148" s="11"/>
      <c r="AT148" s="252" t="s">
        <v>194</v>
      </c>
      <c r="AU148" s="252" t="s">
        <v>78</v>
      </c>
      <c r="AV148" s="11" t="s">
        <v>191</v>
      </c>
      <c r="AW148" s="11" t="s">
        <v>34</v>
      </c>
      <c r="AX148" s="11" t="s">
        <v>85</v>
      </c>
      <c r="AY148" s="252" t="s">
        <v>192</v>
      </c>
    </row>
    <row r="149" s="2" customFormat="1" ht="78" customHeight="1">
      <c r="A149" s="34"/>
      <c r="B149" s="35"/>
      <c r="C149" s="195" t="s">
        <v>270</v>
      </c>
      <c r="D149" s="195" t="s">
        <v>186</v>
      </c>
      <c r="E149" s="196" t="s">
        <v>432</v>
      </c>
      <c r="F149" s="197" t="s">
        <v>433</v>
      </c>
      <c r="G149" s="198" t="s">
        <v>204</v>
      </c>
      <c r="H149" s="199">
        <v>30</v>
      </c>
      <c r="I149" s="200"/>
      <c r="J149" s="201">
        <f>ROUND(I149*H149,2)</f>
        <v>0</v>
      </c>
      <c r="K149" s="197" t="s">
        <v>190</v>
      </c>
      <c r="L149" s="40"/>
      <c r="M149" s="202" t="s">
        <v>1</v>
      </c>
      <c r="N149" s="203" t="s">
        <v>43</v>
      </c>
      <c r="O149" s="87"/>
      <c r="P149" s="204">
        <f>O149*H149</f>
        <v>0</v>
      </c>
      <c r="Q149" s="204">
        <v>0</v>
      </c>
      <c r="R149" s="204">
        <f>Q149*H149</f>
        <v>0</v>
      </c>
      <c r="S149" s="204">
        <v>0</v>
      </c>
      <c r="T149" s="205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206" t="s">
        <v>191</v>
      </c>
      <c r="AT149" s="206" t="s">
        <v>186</v>
      </c>
      <c r="AU149" s="206" t="s">
        <v>78</v>
      </c>
      <c r="AY149" s="13" t="s">
        <v>192</v>
      </c>
      <c r="BE149" s="207">
        <f>IF(N149="základní",J149,0)</f>
        <v>0</v>
      </c>
      <c r="BF149" s="207">
        <f>IF(N149="snížená",J149,0)</f>
        <v>0</v>
      </c>
      <c r="BG149" s="207">
        <f>IF(N149="zákl. přenesená",J149,0)</f>
        <v>0</v>
      </c>
      <c r="BH149" s="207">
        <f>IF(N149="sníž. přenesená",J149,0)</f>
        <v>0</v>
      </c>
      <c r="BI149" s="207">
        <f>IF(N149="nulová",J149,0)</f>
        <v>0</v>
      </c>
      <c r="BJ149" s="13" t="s">
        <v>85</v>
      </c>
      <c r="BK149" s="207">
        <f>ROUND(I149*H149,2)</f>
        <v>0</v>
      </c>
      <c r="BL149" s="13" t="s">
        <v>191</v>
      </c>
      <c r="BM149" s="206" t="s">
        <v>434</v>
      </c>
    </row>
    <row r="150" s="2" customFormat="1">
      <c r="A150" s="34"/>
      <c r="B150" s="35"/>
      <c r="C150" s="36"/>
      <c r="D150" s="210" t="s">
        <v>238</v>
      </c>
      <c r="E150" s="36"/>
      <c r="F150" s="220" t="s">
        <v>435</v>
      </c>
      <c r="G150" s="36"/>
      <c r="H150" s="36"/>
      <c r="I150" s="221"/>
      <c r="J150" s="36"/>
      <c r="K150" s="36"/>
      <c r="L150" s="40"/>
      <c r="M150" s="222"/>
      <c r="N150" s="223"/>
      <c r="O150" s="87"/>
      <c r="P150" s="87"/>
      <c r="Q150" s="87"/>
      <c r="R150" s="87"/>
      <c r="S150" s="87"/>
      <c r="T150" s="88"/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T150" s="13" t="s">
        <v>238</v>
      </c>
      <c r="AU150" s="13" t="s">
        <v>78</v>
      </c>
    </row>
    <row r="151" s="10" customFormat="1">
      <c r="A151" s="10"/>
      <c r="B151" s="208"/>
      <c r="C151" s="209"/>
      <c r="D151" s="210" t="s">
        <v>194</v>
      </c>
      <c r="E151" s="211" t="s">
        <v>1</v>
      </c>
      <c r="F151" s="212" t="s">
        <v>436</v>
      </c>
      <c r="G151" s="209"/>
      <c r="H151" s="213">
        <v>30</v>
      </c>
      <c r="I151" s="214"/>
      <c r="J151" s="209"/>
      <c r="K151" s="209"/>
      <c r="L151" s="215"/>
      <c r="M151" s="216"/>
      <c r="N151" s="217"/>
      <c r="O151" s="217"/>
      <c r="P151" s="217"/>
      <c r="Q151" s="217"/>
      <c r="R151" s="217"/>
      <c r="S151" s="217"/>
      <c r="T151" s="218"/>
      <c r="U151" s="10"/>
      <c r="V151" s="10"/>
      <c r="W151" s="10"/>
      <c r="X151" s="10"/>
      <c r="Y151" s="10"/>
      <c r="Z151" s="10"/>
      <c r="AA151" s="10"/>
      <c r="AB151" s="10"/>
      <c r="AC151" s="10"/>
      <c r="AD151" s="10"/>
      <c r="AE151" s="10"/>
      <c r="AT151" s="219" t="s">
        <v>194</v>
      </c>
      <c r="AU151" s="219" t="s">
        <v>78</v>
      </c>
      <c r="AV151" s="10" t="s">
        <v>87</v>
      </c>
      <c r="AW151" s="10" t="s">
        <v>34</v>
      </c>
      <c r="AX151" s="10" t="s">
        <v>85</v>
      </c>
      <c r="AY151" s="219" t="s">
        <v>192</v>
      </c>
    </row>
    <row r="152" s="2" customFormat="1" ht="90" customHeight="1">
      <c r="A152" s="34"/>
      <c r="B152" s="35"/>
      <c r="C152" s="195" t="s">
        <v>274</v>
      </c>
      <c r="D152" s="195" t="s">
        <v>186</v>
      </c>
      <c r="E152" s="196" t="s">
        <v>437</v>
      </c>
      <c r="F152" s="197" t="s">
        <v>438</v>
      </c>
      <c r="G152" s="198" t="s">
        <v>189</v>
      </c>
      <c r="H152" s="199">
        <v>6</v>
      </c>
      <c r="I152" s="200"/>
      <c r="J152" s="201">
        <f>ROUND(I152*H152,2)</f>
        <v>0</v>
      </c>
      <c r="K152" s="197" t="s">
        <v>190</v>
      </c>
      <c r="L152" s="40"/>
      <c r="M152" s="202" t="s">
        <v>1</v>
      </c>
      <c r="N152" s="203" t="s">
        <v>43</v>
      </c>
      <c r="O152" s="87"/>
      <c r="P152" s="204">
        <f>O152*H152</f>
        <v>0</v>
      </c>
      <c r="Q152" s="204">
        <v>0</v>
      </c>
      <c r="R152" s="204">
        <f>Q152*H152</f>
        <v>0</v>
      </c>
      <c r="S152" s="204">
        <v>0</v>
      </c>
      <c r="T152" s="205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206" t="s">
        <v>191</v>
      </c>
      <c r="AT152" s="206" t="s">
        <v>186</v>
      </c>
      <c r="AU152" s="206" t="s">
        <v>78</v>
      </c>
      <c r="AY152" s="13" t="s">
        <v>192</v>
      </c>
      <c r="BE152" s="207">
        <f>IF(N152="základní",J152,0)</f>
        <v>0</v>
      </c>
      <c r="BF152" s="207">
        <f>IF(N152="snížená",J152,0)</f>
        <v>0</v>
      </c>
      <c r="BG152" s="207">
        <f>IF(N152="zákl. přenesená",J152,0)</f>
        <v>0</v>
      </c>
      <c r="BH152" s="207">
        <f>IF(N152="sníž. přenesená",J152,0)</f>
        <v>0</v>
      </c>
      <c r="BI152" s="207">
        <f>IF(N152="nulová",J152,0)</f>
        <v>0</v>
      </c>
      <c r="BJ152" s="13" t="s">
        <v>85</v>
      </c>
      <c r="BK152" s="207">
        <f>ROUND(I152*H152,2)</f>
        <v>0</v>
      </c>
      <c r="BL152" s="13" t="s">
        <v>191</v>
      </c>
      <c r="BM152" s="206" t="s">
        <v>439</v>
      </c>
    </row>
    <row r="153" s="10" customFormat="1">
      <c r="A153" s="10"/>
      <c r="B153" s="208"/>
      <c r="C153" s="209"/>
      <c r="D153" s="210" t="s">
        <v>194</v>
      </c>
      <c r="E153" s="211" t="s">
        <v>1</v>
      </c>
      <c r="F153" s="212" t="s">
        <v>440</v>
      </c>
      <c r="G153" s="209"/>
      <c r="H153" s="213">
        <v>6</v>
      </c>
      <c r="I153" s="214"/>
      <c r="J153" s="209"/>
      <c r="K153" s="209"/>
      <c r="L153" s="215"/>
      <c r="M153" s="216"/>
      <c r="N153" s="217"/>
      <c r="O153" s="217"/>
      <c r="P153" s="217"/>
      <c r="Q153" s="217"/>
      <c r="R153" s="217"/>
      <c r="S153" s="217"/>
      <c r="T153" s="218"/>
      <c r="U153" s="10"/>
      <c r="V153" s="10"/>
      <c r="W153" s="10"/>
      <c r="X153" s="10"/>
      <c r="Y153" s="10"/>
      <c r="Z153" s="10"/>
      <c r="AA153" s="10"/>
      <c r="AB153" s="10"/>
      <c r="AC153" s="10"/>
      <c r="AD153" s="10"/>
      <c r="AE153" s="10"/>
      <c r="AT153" s="219" t="s">
        <v>194</v>
      </c>
      <c r="AU153" s="219" t="s">
        <v>78</v>
      </c>
      <c r="AV153" s="10" t="s">
        <v>87</v>
      </c>
      <c r="AW153" s="10" t="s">
        <v>34</v>
      </c>
      <c r="AX153" s="10" t="s">
        <v>85</v>
      </c>
      <c r="AY153" s="219" t="s">
        <v>192</v>
      </c>
    </row>
    <row r="154" s="2" customFormat="1" ht="66.75" customHeight="1">
      <c r="A154" s="34"/>
      <c r="B154" s="35"/>
      <c r="C154" s="195" t="s">
        <v>279</v>
      </c>
      <c r="D154" s="195" t="s">
        <v>186</v>
      </c>
      <c r="E154" s="196" t="s">
        <v>441</v>
      </c>
      <c r="F154" s="197" t="s">
        <v>442</v>
      </c>
      <c r="G154" s="198" t="s">
        <v>204</v>
      </c>
      <c r="H154" s="199">
        <v>40</v>
      </c>
      <c r="I154" s="200"/>
      <c r="J154" s="201">
        <f>ROUND(I154*H154,2)</f>
        <v>0</v>
      </c>
      <c r="K154" s="197" t="s">
        <v>190</v>
      </c>
      <c r="L154" s="40"/>
      <c r="M154" s="202" t="s">
        <v>1</v>
      </c>
      <c r="N154" s="203" t="s">
        <v>43</v>
      </c>
      <c r="O154" s="87"/>
      <c r="P154" s="204">
        <f>O154*H154</f>
        <v>0</v>
      </c>
      <c r="Q154" s="204">
        <v>0</v>
      </c>
      <c r="R154" s="204">
        <f>Q154*H154</f>
        <v>0</v>
      </c>
      <c r="S154" s="204">
        <v>0</v>
      </c>
      <c r="T154" s="205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206" t="s">
        <v>191</v>
      </c>
      <c r="AT154" s="206" t="s">
        <v>186</v>
      </c>
      <c r="AU154" s="206" t="s">
        <v>78</v>
      </c>
      <c r="AY154" s="13" t="s">
        <v>192</v>
      </c>
      <c r="BE154" s="207">
        <f>IF(N154="základní",J154,0)</f>
        <v>0</v>
      </c>
      <c r="BF154" s="207">
        <f>IF(N154="snížená",J154,0)</f>
        <v>0</v>
      </c>
      <c r="BG154" s="207">
        <f>IF(N154="zákl. přenesená",J154,0)</f>
        <v>0</v>
      </c>
      <c r="BH154" s="207">
        <f>IF(N154="sníž. přenesená",J154,0)</f>
        <v>0</v>
      </c>
      <c r="BI154" s="207">
        <f>IF(N154="nulová",J154,0)</f>
        <v>0</v>
      </c>
      <c r="BJ154" s="13" t="s">
        <v>85</v>
      </c>
      <c r="BK154" s="207">
        <f>ROUND(I154*H154,2)</f>
        <v>0</v>
      </c>
      <c r="BL154" s="13" t="s">
        <v>191</v>
      </c>
      <c r="BM154" s="206" t="s">
        <v>443</v>
      </c>
    </row>
    <row r="155" s="2" customFormat="1">
      <c r="A155" s="34"/>
      <c r="B155" s="35"/>
      <c r="C155" s="36"/>
      <c r="D155" s="210" t="s">
        <v>238</v>
      </c>
      <c r="E155" s="36"/>
      <c r="F155" s="220" t="s">
        <v>444</v>
      </c>
      <c r="G155" s="36"/>
      <c r="H155" s="36"/>
      <c r="I155" s="221"/>
      <c r="J155" s="36"/>
      <c r="K155" s="36"/>
      <c r="L155" s="40"/>
      <c r="M155" s="222"/>
      <c r="N155" s="223"/>
      <c r="O155" s="87"/>
      <c r="P155" s="87"/>
      <c r="Q155" s="87"/>
      <c r="R155" s="87"/>
      <c r="S155" s="87"/>
      <c r="T155" s="88"/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T155" s="13" t="s">
        <v>238</v>
      </c>
      <c r="AU155" s="13" t="s">
        <v>78</v>
      </c>
    </row>
    <row r="156" s="10" customFormat="1">
      <c r="A156" s="10"/>
      <c r="B156" s="208"/>
      <c r="C156" s="209"/>
      <c r="D156" s="210" t="s">
        <v>194</v>
      </c>
      <c r="E156" s="211" t="s">
        <v>1</v>
      </c>
      <c r="F156" s="212" t="s">
        <v>445</v>
      </c>
      <c r="G156" s="209"/>
      <c r="H156" s="213">
        <v>40</v>
      </c>
      <c r="I156" s="214"/>
      <c r="J156" s="209"/>
      <c r="K156" s="209"/>
      <c r="L156" s="215"/>
      <c r="M156" s="216"/>
      <c r="N156" s="217"/>
      <c r="O156" s="217"/>
      <c r="P156" s="217"/>
      <c r="Q156" s="217"/>
      <c r="R156" s="217"/>
      <c r="S156" s="217"/>
      <c r="T156" s="218"/>
      <c r="U156" s="10"/>
      <c r="V156" s="10"/>
      <c r="W156" s="10"/>
      <c r="X156" s="10"/>
      <c r="Y156" s="10"/>
      <c r="Z156" s="10"/>
      <c r="AA156" s="10"/>
      <c r="AB156" s="10"/>
      <c r="AC156" s="10"/>
      <c r="AD156" s="10"/>
      <c r="AE156" s="10"/>
      <c r="AT156" s="219" t="s">
        <v>194</v>
      </c>
      <c r="AU156" s="219" t="s">
        <v>78</v>
      </c>
      <c r="AV156" s="10" t="s">
        <v>87</v>
      </c>
      <c r="AW156" s="10" t="s">
        <v>34</v>
      </c>
      <c r="AX156" s="10" t="s">
        <v>85</v>
      </c>
      <c r="AY156" s="219" t="s">
        <v>192</v>
      </c>
    </row>
    <row r="157" s="2" customFormat="1" ht="90" customHeight="1">
      <c r="A157" s="34"/>
      <c r="B157" s="35"/>
      <c r="C157" s="195" t="s">
        <v>7</v>
      </c>
      <c r="D157" s="195" t="s">
        <v>186</v>
      </c>
      <c r="E157" s="196" t="s">
        <v>446</v>
      </c>
      <c r="F157" s="197" t="s">
        <v>447</v>
      </c>
      <c r="G157" s="198" t="s">
        <v>189</v>
      </c>
      <c r="H157" s="199">
        <v>50</v>
      </c>
      <c r="I157" s="200"/>
      <c r="J157" s="201">
        <f>ROUND(I157*H157,2)</f>
        <v>0</v>
      </c>
      <c r="K157" s="197" t="s">
        <v>190</v>
      </c>
      <c r="L157" s="40"/>
      <c r="M157" s="202" t="s">
        <v>1</v>
      </c>
      <c r="N157" s="203" t="s">
        <v>43</v>
      </c>
      <c r="O157" s="87"/>
      <c r="P157" s="204">
        <f>O157*H157</f>
        <v>0</v>
      </c>
      <c r="Q157" s="204">
        <v>0</v>
      </c>
      <c r="R157" s="204">
        <f>Q157*H157</f>
        <v>0</v>
      </c>
      <c r="S157" s="204">
        <v>0</v>
      </c>
      <c r="T157" s="205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206" t="s">
        <v>191</v>
      </c>
      <c r="AT157" s="206" t="s">
        <v>186</v>
      </c>
      <c r="AU157" s="206" t="s">
        <v>78</v>
      </c>
      <c r="AY157" s="13" t="s">
        <v>192</v>
      </c>
      <c r="BE157" s="207">
        <f>IF(N157="základní",J157,0)</f>
        <v>0</v>
      </c>
      <c r="BF157" s="207">
        <f>IF(N157="snížená",J157,0)</f>
        <v>0</v>
      </c>
      <c r="BG157" s="207">
        <f>IF(N157="zákl. přenesená",J157,0)</f>
        <v>0</v>
      </c>
      <c r="BH157" s="207">
        <f>IF(N157="sníž. přenesená",J157,0)</f>
        <v>0</v>
      </c>
      <c r="BI157" s="207">
        <f>IF(N157="nulová",J157,0)</f>
        <v>0</v>
      </c>
      <c r="BJ157" s="13" t="s">
        <v>85</v>
      </c>
      <c r="BK157" s="207">
        <f>ROUND(I157*H157,2)</f>
        <v>0</v>
      </c>
      <c r="BL157" s="13" t="s">
        <v>191</v>
      </c>
      <c r="BM157" s="206" t="s">
        <v>448</v>
      </c>
    </row>
    <row r="158" s="2" customFormat="1">
      <c r="A158" s="34"/>
      <c r="B158" s="35"/>
      <c r="C158" s="36"/>
      <c r="D158" s="210" t="s">
        <v>238</v>
      </c>
      <c r="E158" s="36"/>
      <c r="F158" s="220" t="s">
        <v>449</v>
      </c>
      <c r="G158" s="36"/>
      <c r="H158" s="36"/>
      <c r="I158" s="221"/>
      <c r="J158" s="36"/>
      <c r="K158" s="36"/>
      <c r="L158" s="40"/>
      <c r="M158" s="222"/>
      <c r="N158" s="223"/>
      <c r="O158" s="87"/>
      <c r="P158" s="87"/>
      <c r="Q158" s="87"/>
      <c r="R158" s="87"/>
      <c r="S158" s="87"/>
      <c r="T158" s="88"/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T158" s="13" t="s">
        <v>238</v>
      </c>
      <c r="AU158" s="13" t="s">
        <v>78</v>
      </c>
    </row>
    <row r="159" s="10" customFormat="1">
      <c r="A159" s="10"/>
      <c r="B159" s="208"/>
      <c r="C159" s="209"/>
      <c r="D159" s="210" t="s">
        <v>194</v>
      </c>
      <c r="E159" s="211" t="s">
        <v>1</v>
      </c>
      <c r="F159" s="212" t="s">
        <v>450</v>
      </c>
      <c r="G159" s="209"/>
      <c r="H159" s="213">
        <v>50</v>
      </c>
      <c r="I159" s="214"/>
      <c r="J159" s="209"/>
      <c r="K159" s="209"/>
      <c r="L159" s="215"/>
      <c r="M159" s="216"/>
      <c r="N159" s="217"/>
      <c r="O159" s="217"/>
      <c r="P159" s="217"/>
      <c r="Q159" s="217"/>
      <c r="R159" s="217"/>
      <c r="S159" s="217"/>
      <c r="T159" s="218"/>
      <c r="U159" s="10"/>
      <c r="V159" s="10"/>
      <c r="W159" s="10"/>
      <c r="X159" s="10"/>
      <c r="Y159" s="10"/>
      <c r="Z159" s="10"/>
      <c r="AA159" s="10"/>
      <c r="AB159" s="10"/>
      <c r="AC159" s="10"/>
      <c r="AD159" s="10"/>
      <c r="AE159" s="10"/>
      <c r="AT159" s="219" t="s">
        <v>194</v>
      </c>
      <c r="AU159" s="219" t="s">
        <v>78</v>
      </c>
      <c r="AV159" s="10" t="s">
        <v>87</v>
      </c>
      <c r="AW159" s="10" t="s">
        <v>34</v>
      </c>
      <c r="AX159" s="10" t="s">
        <v>85</v>
      </c>
      <c r="AY159" s="219" t="s">
        <v>192</v>
      </c>
    </row>
    <row r="160" s="2" customFormat="1" ht="55.5" customHeight="1">
      <c r="A160" s="34"/>
      <c r="B160" s="35"/>
      <c r="C160" s="195" t="s">
        <v>290</v>
      </c>
      <c r="D160" s="195" t="s">
        <v>186</v>
      </c>
      <c r="E160" s="196" t="s">
        <v>451</v>
      </c>
      <c r="F160" s="197" t="s">
        <v>452</v>
      </c>
      <c r="G160" s="198" t="s">
        <v>198</v>
      </c>
      <c r="H160" s="199">
        <v>280</v>
      </c>
      <c r="I160" s="200"/>
      <c r="J160" s="201">
        <f>ROUND(I160*H160,2)</f>
        <v>0</v>
      </c>
      <c r="K160" s="197" t="s">
        <v>190</v>
      </c>
      <c r="L160" s="40"/>
      <c r="M160" s="202" t="s">
        <v>1</v>
      </c>
      <c r="N160" s="203" t="s">
        <v>43</v>
      </c>
      <c r="O160" s="87"/>
      <c r="P160" s="204">
        <f>O160*H160</f>
        <v>0</v>
      </c>
      <c r="Q160" s="204">
        <v>0</v>
      </c>
      <c r="R160" s="204">
        <f>Q160*H160</f>
        <v>0</v>
      </c>
      <c r="S160" s="204">
        <v>0</v>
      </c>
      <c r="T160" s="205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206" t="s">
        <v>191</v>
      </c>
      <c r="AT160" s="206" t="s">
        <v>186</v>
      </c>
      <c r="AU160" s="206" t="s">
        <v>78</v>
      </c>
      <c r="AY160" s="13" t="s">
        <v>192</v>
      </c>
      <c r="BE160" s="207">
        <f>IF(N160="základní",J160,0)</f>
        <v>0</v>
      </c>
      <c r="BF160" s="207">
        <f>IF(N160="snížená",J160,0)</f>
        <v>0</v>
      </c>
      <c r="BG160" s="207">
        <f>IF(N160="zákl. přenesená",J160,0)</f>
        <v>0</v>
      </c>
      <c r="BH160" s="207">
        <f>IF(N160="sníž. přenesená",J160,0)</f>
        <v>0</v>
      </c>
      <c r="BI160" s="207">
        <f>IF(N160="nulová",J160,0)</f>
        <v>0</v>
      </c>
      <c r="BJ160" s="13" t="s">
        <v>85</v>
      </c>
      <c r="BK160" s="207">
        <f>ROUND(I160*H160,2)</f>
        <v>0</v>
      </c>
      <c r="BL160" s="13" t="s">
        <v>191</v>
      </c>
      <c r="BM160" s="206" t="s">
        <v>453</v>
      </c>
    </row>
    <row r="161" s="2" customFormat="1" ht="90" customHeight="1">
      <c r="A161" s="34"/>
      <c r="B161" s="35"/>
      <c r="C161" s="195" t="s">
        <v>295</v>
      </c>
      <c r="D161" s="195" t="s">
        <v>186</v>
      </c>
      <c r="E161" s="196" t="s">
        <v>296</v>
      </c>
      <c r="F161" s="197" t="s">
        <v>297</v>
      </c>
      <c r="G161" s="198" t="s">
        <v>287</v>
      </c>
      <c r="H161" s="199">
        <v>19.344000000000001</v>
      </c>
      <c r="I161" s="200"/>
      <c r="J161" s="201">
        <f>ROUND(I161*H161,2)</f>
        <v>0</v>
      </c>
      <c r="K161" s="197" t="s">
        <v>190</v>
      </c>
      <c r="L161" s="40"/>
      <c r="M161" s="202" t="s">
        <v>1</v>
      </c>
      <c r="N161" s="203" t="s">
        <v>43</v>
      </c>
      <c r="O161" s="87"/>
      <c r="P161" s="204">
        <f>O161*H161</f>
        <v>0</v>
      </c>
      <c r="Q161" s="204">
        <v>0</v>
      </c>
      <c r="R161" s="204">
        <f>Q161*H161</f>
        <v>0</v>
      </c>
      <c r="S161" s="204">
        <v>0</v>
      </c>
      <c r="T161" s="205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206" t="s">
        <v>288</v>
      </c>
      <c r="AT161" s="206" t="s">
        <v>186</v>
      </c>
      <c r="AU161" s="206" t="s">
        <v>78</v>
      </c>
      <c r="AY161" s="13" t="s">
        <v>192</v>
      </c>
      <c r="BE161" s="207">
        <f>IF(N161="základní",J161,0)</f>
        <v>0</v>
      </c>
      <c r="BF161" s="207">
        <f>IF(N161="snížená",J161,0)</f>
        <v>0</v>
      </c>
      <c r="BG161" s="207">
        <f>IF(N161="zákl. přenesená",J161,0)</f>
        <v>0</v>
      </c>
      <c r="BH161" s="207">
        <f>IF(N161="sníž. přenesená",J161,0)</f>
        <v>0</v>
      </c>
      <c r="BI161" s="207">
        <f>IF(N161="nulová",J161,0)</f>
        <v>0</v>
      </c>
      <c r="BJ161" s="13" t="s">
        <v>85</v>
      </c>
      <c r="BK161" s="207">
        <f>ROUND(I161*H161,2)</f>
        <v>0</v>
      </c>
      <c r="BL161" s="13" t="s">
        <v>288</v>
      </c>
      <c r="BM161" s="206" t="s">
        <v>454</v>
      </c>
    </row>
    <row r="162" s="10" customFormat="1">
      <c r="A162" s="10"/>
      <c r="B162" s="208"/>
      <c r="C162" s="209"/>
      <c r="D162" s="210" t="s">
        <v>194</v>
      </c>
      <c r="E162" s="211" t="s">
        <v>1</v>
      </c>
      <c r="F162" s="212" t="s">
        <v>455</v>
      </c>
      <c r="G162" s="209"/>
      <c r="H162" s="213">
        <v>19.344000000000001</v>
      </c>
      <c r="I162" s="214"/>
      <c r="J162" s="209"/>
      <c r="K162" s="209"/>
      <c r="L162" s="215"/>
      <c r="M162" s="216"/>
      <c r="N162" s="217"/>
      <c r="O162" s="217"/>
      <c r="P162" s="217"/>
      <c r="Q162" s="217"/>
      <c r="R162" s="217"/>
      <c r="S162" s="217"/>
      <c r="T162" s="218"/>
      <c r="U162" s="10"/>
      <c r="V162" s="10"/>
      <c r="W162" s="10"/>
      <c r="X162" s="10"/>
      <c r="Y162" s="10"/>
      <c r="Z162" s="10"/>
      <c r="AA162" s="10"/>
      <c r="AB162" s="10"/>
      <c r="AC162" s="10"/>
      <c r="AD162" s="10"/>
      <c r="AE162" s="10"/>
      <c r="AT162" s="219" t="s">
        <v>194</v>
      </c>
      <c r="AU162" s="219" t="s">
        <v>78</v>
      </c>
      <c r="AV162" s="10" t="s">
        <v>87</v>
      </c>
      <c r="AW162" s="10" t="s">
        <v>34</v>
      </c>
      <c r="AX162" s="10" t="s">
        <v>85</v>
      </c>
      <c r="AY162" s="219" t="s">
        <v>192</v>
      </c>
    </row>
    <row r="163" s="2" customFormat="1" ht="24.15" customHeight="1">
      <c r="A163" s="34"/>
      <c r="B163" s="35"/>
      <c r="C163" s="224" t="s">
        <v>300</v>
      </c>
      <c r="D163" s="224" t="s">
        <v>301</v>
      </c>
      <c r="E163" s="225" t="s">
        <v>302</v>
      </c>
      <c r="F163" s="226" t="s">
        <v>303</v>
      </c>
      <c r="G163" s="227" t="s">
        <v>218</v>
      </c>
      <c r="H163" s="228">
        <v>48</v>
      </c>
      <c r="I163" s="229"/>
      <c r="J163" s="230">
        <f>ROUND(I163*H163,2)</f>
        <v>0</v>
      </c>
      <c r="K163" s="226" t="s">
        <v>190</v>
      </c>
      <c r="L163" s="231"/>
      <c r="M163" s="232" t="s">
        <v>1</v>
      </c>
      <c r="N163" s="233" t="s">
        <v>43</v>
      </c>
      <c r="O163" s="87"/>
      <c r="P163" s="204">
        <f>O163*H163</f>
        <v>0</v>
      </c>
      <c r="Q163" s="204">
        <v>0.0010499999999999999</v>
      </c>
      <c r="R163" s="204">
        <f>Q163*H163</f>
        <v>0.0504</v>
      </c>
      <c r="S163" s="204">
        <v>0</v>
      </c>
      <c r="T163" s="205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206" t="s">
        <v>288</v>
      </c>
      <c r="AT163" s="206" t="s">
        <v>301</v>
      </c>
      <c r="AU163" s="206" t="s">
        <v>78</v>
      </c>
      <c r="AY163" s="13" t="s">
        <v>192</v>
      </c>
      <c r="BE163" s="207">
        <f>IF(N163="základní",J163,0)</f>
        <v>0</v>
      </c>
      <c r="BF163" s="207">
        <f>IF(N163="snížená",J163,0)</f>
        <v>0</v>
      </c>
      <c r="BG163" s="207">
        <f>IF(N163="zákl. přenesená",J163,0)</f>
        <v>0</v>
      </c>
      <c r="BH163" s="207">
        <f>IF(N163="sníž. přenesená",J163,0)</f>
        <v>0</v>
      </c>
      <c r="BI163" s="207">
        <f>IF(N163="nulová",J163,0)</f>
        <v>0</v>
      </c>
      <c r="BJ163" s="13" t="s">
        <v>85</v>
      </c>
      <c r="BK163" s="207">
        <f>ROUND(I163*H163,2)</f>
        <v>0</v>
      </c>
      <c r="BL163" s="13" t="s">
        <v>288</v>
      </c>
      <c r="BM163" s="206" t="s">
        <v>456</v>
      </c>
    </row>
    <row r="164" s="10" customFormat="1">
      <c r="A164" s="10"/>
      <c r="B164" s="208"/>
      <c r="C164" s="209"/>
      <c r="D164" s="210" t="s">
        <v>194</v>
      </c>
      <c r="E164" s="211" t="s">
        <v>1</v>
      </c>
      <c r="F164" s="212" t="s">
        <v>457</v>
      </c>
      <c r="G164" s="209"/>
      <c r="H164" s="213">
        <v>48</v>
      </c>
      <c r="I164" s="214"/>
      <c r="J164" s="209"/>
      <c r="K164" s="209"/>
      <c r="L164" s="215"/>
      <c r="M164" s="216"/>
      <c r="N164" s="217"/>
      <c r="O164" s="217"/>
      <c r="P164" s="217"/>
      <c r="Q164" s="217"/>
      <c r="R164" s="217"/>
      <c r="S164" s="217"/>
      <c r="T164" s="218"/>
      <c r="U164" s="10"/>
      <c r="V164" s="10"/>
      <c r="W164" s="10"/>
      <c r="X164" s="10"/>
      <c r="Y164" s="10"/>
      <c r="Z164" s="10"/>
      <c r="AA164" s="10"/>
      <c r="AB164" s="10"/>
      <c r="AC164" s="10"/>
      <c r="AD164" s="10"/>
      <c r="AE164" s="10"/>
      <c r="AT164" s="219" t="s">
        <v>194</v>
      </c>
      <c r="AU164" s="219" t="s">
        <v>78</v>
      </c>
      <c r="AV164" s="10" t="s">
        <v>87</v>
      </c>
      <c r="AW164" s="10" t="s">
        <v>34</v>
      </c>
      <c r="AX164" s="10" t="s">
        <v>85</v>
      </c>
      <c r="AY164" s="219" t="s">
        <v>192</v>
      </c>
    </row>
    <row r="165" s="2" customFormat="1" ht="24.15" customHeight="1">
      <c r="A165" s="34"/>
      <c r="B165" s="35"/>
      <c r="C165" s="224" t="s">
        <v>306</v>
      </c>
      <c r="D165" s="224" t="s">
        <v>301</v>
      </c>
      <c r="E165" s="225" t="s">
        <v>458</v>
      </c>
      <c r="F165" s="226" t="s">
        <v>459</v>
      </c>
      <c r="G165" s="227" t="s">
        <v>218</v>
      </c>
      <c r="H165" s="228">
        <v>14</v>
      </c>
      <c r="I165" s="229"/>
      <c r="J165" s="230">
        <f>ROUND(I165*H165,2)</f>
        <v>0</v>
      </c>
      <c r="K165" s="226" t="s">
        <v>190</v>
      </c>
      <c r="L165" s="231"/>
      <c r="M165" s="232" t="s">
        <v>1</v>
      </c>
      <c r="N165" s="233" t="s">
        <v>43</v>
      </c>
      <c r="O165" s="87"/>
      <c r="P165" s="204">
        <f>O165*H165</f>
        <v>0</v>
      </c>
      <c r="Q165" s="204">
        <v>0.32700000000000001</v>
      </c>
      <c r="R165" s="204">
        <f>Q165*H165</f>
        <v>4.5780000000000003</v>
      </c>
      <c r="S165" s="204">
        <v>0</v>
      </c>
      <c r="T165" s="205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206" t="s">
        <v>288</v>
      </c>
      <c r="AT165" s="206" t="s">
        <v>301</v>
      </c>
      <c r="AU165" s="206" t="s">
        <v>78</v>
      </c>
      <c r="AY165" s="13" t="s">
        <v>192</v>
      </c>
      <c r="BE165" s="207">
        <f>IF(N165="základní",J165,0)</f>
        <v>0</v>
      </c>
      <c r="BF165" s="207">
        <f>IF(N165="snížená",J165,0)</f>
        <v>0</v>
      </c>
      <c r="BG165" s="207">
        <f>IF(N165="zákl. přenesená",J165,0)</f>
        <v>0</v>
      </c>
      <c r="BH165" s="207">
        <f>IF(N165="sníž. přenesená",J165,0)</f>
        <v>0</v>
      </c>
      <c r="BI165" s="207">
        <f>IF(N165="nulová",J165,0)</f>
        <v>0</v>
      </c>
      <c r="BJ165" s="13" t="s">
        <v>85</v>
      </c>
      <c r="BK165" s="207">
        <f>ROUND(I165*H165,2)</f>
        <v>0</v>
      </c>
      <c r="BL165" s="13" t="s">
        <v>288</v>
      </c>
      <c r="BM165" s="206" t="s">
        <v>460</v>
      </c>
    </row>
    <row r="166" s="2" customFormat="1" ht="21.75" customHeight="1">
      <c r="A166" s="34"/>
      <c r="B166" s="35"/>
      <c r="C166" s="224" t="s">
        <v>311</v>
      </c>
      <c r="D166" s="224" t="s">
        <v>301</v>
      </c>
      <c r="E166" s="225" t="s">
        <v>307</v>
      </c>
      <c r="F166" s="226" t="s">
        <v>461</v>
      </c>
      <c r="G166" s="227" t="s">
        <v>218</v>
      </c>
      <c r="H166" s="228">
        <v>12</v>
      </c>
      <c r="I166" s="229"/>
      <c r="J166" s="230">
        <f>ROUND(I166*H166,2)</f>
        <v>0</v>
      </c>
      <c r="K166" s="226" t="s">
        <v>462</v>
      </c>
      <c r="L166" s="231"/>
      <c r="M166" s="232" t="s">
        <v>1</v>
      </c>
      <c r="N166" s="233" t="s">
        <v>43</v>
      </c>
      <c r="O166" s="87"/>
      <c r="P166" s="204">
        <f>O166*H166</f>
        <v>0</v>
      </c>
      <c r="Q166" s="204">
        <v>0.30399999999999999</v>
      </c>
      <c r="R166" s="204">
        <f>Q166*H166</f>
        <v>3.6479999999999997</v>
      </c>
      <c r="S166" s="204">
        <v>0</v>
      </c>
      <c r="T166" s="205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206" t="s">
        <v>288</v>
      </c>
      <c r="AT166" s="206" t="s">
        <v>301</v>
      </c>
      <c r="AU166" s="206" t="s">
        <v>78</v>
      </c>
      <c r="AY166" s="13" t="s">
        <v>192</v>
      </c>
      <c r="BE166" s="207">
        <f>IF(N166="základní",J166,0)</f>
        <v>0</v>
      </c>
      <c r="BF166" s="207">
        <f>IF(N166="snížená",J166,0)</f>
        <v>0</v>
      </c>
      <c r="BG166" s="207">
        <f>IF(N166="zákl. přenesená",J166,0)</f>
        <v>0</v>
      </c>
      <c r="BH166" s="207">
        <f>IF(N166="sníž. přenesená",J166,0)</f>
        <v>0</v>
      </c>
      <c r="BI166" s="207">
        <f>IF(N166="nulová",J166,0)</f>
        <v>0</v>
      </c>
      <c r="BJ166" s="13" t="s">
        <v>85</v>
      </c>
      <c r="BK166" s="207">
        <f>ROUND(I166*H166,2)</f>
        <v>0</v>
      </c>
      <c r="BL166" s="13" t="s">
        <v>288</v>
      </c>
      <c r="BM166" s="206" t="s">
        <v>463</v>
      </c>
    </row>
    <row r="167" s="2" customFormat="1" ht="16.5" customHeight="1">
      <c r="A167" s="34"/>
      <c r="B167" s="35"/>
      <c r="C167" s="224" t="s">
        <v>316</v>
      </c>
      <c r="D167" s="224" t="s">
        <v>301</v>
      </c>
      <c r="E167" s="225" t="s">
        <v>312</v>
      </c>
      <c r="F167" s="226" t="s">
        <v>313</v>
      </c>
      <c r="G167" s="227" t="s">
        <v>287</v>
      </c>
      <c r="H167" s="228">
        <v>226.02199999999999</v>
      </c>
      <c r="I167" s="229"/>
      <c r="J167" s="230">
        <f>ROUND(I167*H167,2)</f>
        <v>0</v>
      </c>
      <c r="K167" s="226" t="s">
        <v>190</v>
      </c>
      <c r="L167" s="231"/>
      <c r="M167" s="232" t="s">
        <v>1</v>
      </c>
      <c r="N167" s="233" t="s">
        <v>43</v>
      </c>
      <c r="O167" s="87"/>
      <c r="P167" s="204">
        <f>O167*H167</f>
        <v>0</v>
      </c>
      <c r="Q167" s="204">
        <v>1</v>
      </c>
      <c r="R167" s="204">
        <f>Q167*H167</f>
        <v>226.02199999999999</v>
      </c>
      <c r="S167" s="204">
        <v>0</v>
      </c>
      <c r="T167" s="205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206" t="s">
        <v>288</v>
      </c>
      <c r="AT167" s="206" t="s">
        <v>301</v>
      </c>
      <c r="AU167" s="206" t="s">
        <v>78</v>
      </c>
      <c r="AY167" s="13" t="s">
        <v>192</v>
      </c>
      <c r="BE167" s="207">
        <f>IF(N167="základní",J167,0)</f>
        <v>0</v>
      </c>
      <c r="BF167" s="207">
        <f>IF(N167="snížená",J167,0)</f>
        <v>0</v>
      </c>
      <c r="BG167" s="207">
        <f>IF(N167="zákl. přenesená",J167,0)</f>
        <v>0</v>
      </c>
      <c r="BH167" s="207">
        <f>IF(N167="sníž. přenesená",J167,0)</f>
        <v>0</v>
      </c>
      <c r="BI167" s="207">
        <f>IF(N167="nulová",J167,0)</f>
        <v>0</v>
      </c>
      <c r="BJ167" s="13" t="s">
        <v>85</v>
      </c>
      <c r="BK167" s="207">
        <f>ROUND(I167*H167,2)</f>
        <v>0</v>
      </c>
      <c r="BL167" s="13" t="s">
        <v>288</v>
      </c>
      <c r="BM167" s="206" t="s">
        <v>464</v>
      </c>
    </row>
    <row r="168" s="10" customFormat="1">
      <c r="A168" s="10"/>
      <c r="B168" s="208"/>
      <c r="C168" s="209"/>
      <c r="D168" s="210" t="s">
        <v>194</v>
      </c>
      <c r="E168" s="211" t="s">
        <v>1</v>
      </c>
      <c r="F168" s="212" t="s">
        <v>465</v>
      </c>
      <c r="G168" s="209"/>
      <c r="H168" s="213">
        <v>226.02199999999999</v>
      </c>
      <c r="I168" s="214"/>
      <c r="J168" s="209"/>
      <c r="K168" s="209"/>
      <c r="L168" s="215"/>
      <c r="M168" s="216"/>
      <c r="N168" s="217"/>
      <c r="O168" s="217"/>
      <c r="P168" s="217"/>
      <c r="Q168" s="217"/>
      <c r="R168" s="217"/>
      <c r="S168" s="217"/>
      <c r="T168" s="218"/>
      <c r="U168" s="10"/>
      <c r="V168" s="10"/>
      <c r="W168" s="10"/>
      <c r="X168" s="10"/>
      <c r="Y168" s="10"/>
      <c r="Z168" s="10"/>
      <c r="AA168" s="10"/>
      <c r="AB168" s="10"/>
      <c r="AC168" s="10"/>
      <c r="AD168" s="10"/>
      <c r="AE168" s="10"/>
      <c r="AT168" s="219" t="s">
        <v>194</v>
      </c>
      <c r="AU168" s="219" t="s">
        <v>78</v>
      </c>
      <c r="AV168" s="10" t="s">
        <v>87</v>
      </c>
      <c r="AW168" s="10" t="s">
        <v>34</v>
      </c>
      <c r="AX168" s="10" t="s">
        <v>85</v>
      </c>
      <c r="AY168" s="219" t="s">
        <v>192</v>
      </c>
    </row>
    <row r="169" s="2" customFormat="1" ht="16.5" customHeight="1">
      <c r="A169" s="34"/>
      <c r="B169" s="35"/>
      <c r="C169" s="224" t="s">
        <v>321</v>
      </c>
      <c r="D169" s="224" t="s">
        <v>301</v>
      </c>
      <c r="E169" s="225" t="s">
        <v>466</v>
      </c>
      <c r="F169" s="226" t="s">
        <v>467</v>
      </c>
      <c r="G169" s="227" t="s">
        <v>287</v>
      </c>
      <c r="H169" s="228">
        <v>6.0119999999999996</v>
      </c>
      <c r="I169" s="229"/>
      <c r="J169" s="230">
        <f>ROUND(I169*H169,2)</f>
        <v>0</v>
      </c>
      <c r="K169" s="226" t="s">
        <v>190</v>
      </c>
      <c r="L169" s="231"/>
      <c r="M169" s="232" t="s">
        <v>1</v>
      </c>
      <c r="N169" s="233" t="s">
        <v>43</v>
      </c>
      <c r="O169" s="87"/>
      <c r="P169" s="204">
        <f>O169*H169</f>
        <v>0</v>
      </c>
      <c r="Q169" s="204">
        <v>1</v>
      </c>
      <c r="R169" s="204">
        <f>Q169*H169</f>
        <v>6.0119999999999996</v>
      </c>
      <c r="S169" s="204">
        <v>0</v>
      </c>
      <c r="T169" s="205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206" t="s">
        <v>288</v>
      </c>
      <c r="AT169" s="206" t="s">
        <v>301</v>
      </c>
      <c r="AU169" s="206" t="s">
        <v>78</v>
      </c>
      <c r="AY169" s="13" t="s">
        <v>192</v>
      </c>
      <c r="BE169" s="207">
        <f>IF(N169="základní",J169,0)</f>
        <v>0</v>
      </c>
      <c r="BF169" s="207">
        <f>IF(N169="snížená",J169,0)</f>
        <v>0</v>
      </c>
      <c r="BG169" s="207">
        <f>IF(N169="zákl. přenesená",J169,0)</f>
        <v>0</v>
      </c>
      <c r="BH169" s="207">
        <f>IF(N169="sníž. přenesená",J169,0)</f>
        <v>0</v>
      </c>
      <c r="BI169" s="207">
        <f>IF(N169="nulová",J169,0)</f>
        <v>0</v>
      </c>
      <c r="BJ169" s="13" t="s">
        <v>85</v>
      </c>
      <c r="BK169" s="207">
        <f>ROUND(I169*H169,2)</f>
        <v>0</v>
      </c>
      <c r="BL169" s="13" t="s">
        <v>288</v>
      </c>
      <c r="BM169" s="206" t="s">
        <v>468</v>
      </c>
    </row>
    <row r="170" s="10" customFormat="1">
      <c r="A170" s="10"/>
      <c r="B170" s="208"/>
      <c r="C170" s="209"/>
      <c r="D170" s="210" t="s">
        <v>194</v>
      </c>
      <c r="E170" s="211" t="s">
        <v>1</v>
      </c>
      <c r="F170" s="212" t="s">
        <v>469</v>
      </c>
      <c r="G170" s="209"/>
      <c r="H170" s="213">
        <v>0.64800000000000002</v>
      </c>
      <c r="I170" s="214"/>
      <c r="J170" s="209"/>
      <c r="K170" s="209"/>
      <c r="L170" s="215"/>
      <c r="M170" s="216"/>
      <c r="N170" s="217"/>
      <c r="O170" s="217"/>
      <c r="P170" s="217"/>
      <c r="Q170" s="217"/>
      <c r="R170" s="217"/>
      <c r="S170" s="217"/>
      <c r="T170" s="218"/>
      <c r="U170" s="10"/>
      <c r="V170" s="10"/>
      <c r="W170" s="10"/>
      <c r="X170" s="10"/>
      <c r="Y170" s="10"/>
      <c r="Z170" s="10"/>
      <c r="AA170" s="10"/>
      <c r="AB170" s="10"/>
      <c r="AC170" s="10"/>
      <c r="AD170" s="10"/>
      <c r="AE170" s="10"/>
      <c r="AT170" s="219" t="s">
        <v>194</v>
      </c>
      <c r="AU170" s="219" t="s">
        <v>78</v>
      </c>
      <c r="AV170" s="10" t="s">
        <v>87</v>
      </c>
      <c r="AW170" s="10" t="s">
        <v>34</v>
      </c>
      <c r="AX170" s="10" t="s">
        <v>78</v>
      </c>
      <c r="AY170" s="219" t="s">
        <v>192</v>
      </c>
    </row>
    <row r="171" s="10" customFormat="1">
      <c r="A171" s="10"/>
      <c r="B171" s="208"/>
      <c r="C171" s="209"/>
      <c r="D171" s="210" t="s">
        <v>194</v>
      </c>
      <c r="E171" s="211" t="s">
        <v>1</v>
      </c>
      <c r="F171" s="212" t="s">
        <v>470</v>
      </c>
      <c r="G171" s="209"/>
      <c r="H171" s="213">
        <v>0.86399999999999999</v>
      </c>
      <c r="I171" s="214"/>
      <c r="J171" s="209"/>
      <c r="K171" s="209"/>
      <c r="L171" s="215"/>
      <c r="M171" s="216"/>
      <c r="N171" s="217"/>
      <c r="O171" s="217"/>
      <c r="P171" s="217"/>
      <c r="Q171" s="217"/>
      <c r="R171" s="217"/>
      <c r="S171" s="217"/>
      <c r="T171" s="218"/>
      <c r="U171" s="10"/>
      <c r="V171" s="10"/>
      <c r="W171" s="10"/>
      <c r="X171" s="10"/>
      <c r="Y171" s="10"/>
      <c r="Z171" s="10"/>
      <c r="AA171" s="10"/>
      <c r="AB171" s="10"/>
      <c r="AC171" s="10"/>
      <c r="AD171" s="10"/>
      <c r="AE171" s="10"/>
      <c r="AT171" s="219" t="s">
        <v>194</v>
      </c>
      <c r="AU171" s="219" t="s">
        <v>78</v>
      </c>
      <c r="AV171" s="10" t="s">
        <v>87</v>
      </c>
      <c r="AW171" s="10" t="s">
        <v>34</v>
      </c>
      <c r="AX171" s="10" t="s">
        <v>78</v>
      </c>
      <c r="AY171" s="219" t="s">
        <v>192</v>
      </c>
    </row>
    <row r="172" s="10" customFormat="1">
      <c r="A172" s="10"/>
      <c r="B172" s="208"/>
      <c r="C172" s="209"/>
      <c r="D172" s="210" t="s">
        <v>194</v>
      </c>
      <c r="E172" s="211" t="s">
        <v>1</v>
      </c>
      <c r="F172" s="212" t="s">
        <v>471</v>
      </c>
      <c r="G172" s="209"/>
      <c r="H172" s="213">
        <v>4.5</v>
      </c>
      <c r="I172" s="214"/>
      <c r="J172" s="209"/>
      <c r="K172" s="209"/>
      <c r="L172" s="215"/>
      <c r="M172" s="216"/>
      <c r="N172" s="217"/>
      <c r="O172" s="217"/>
      <c r="P172" s="217"/>
      <c r="Q172" s="217"/>
      <c r="R172" s="217"/>
      <c r="S172" s="217"/>
      <c r="T172" s="218"/>
      <c r="U172" s="10"/>
      <c r="V172" s="10"/>
      <c r="W172" s="10"/>
      <c r="X172" s="10"/>
      <c r="Y172" s="10"/>
      <c r="Z172" s="10"/>
      <c r="AA172" s="10"/>
      <c r="AB172" s="10"/>
      <c r="AC172" s="10"/>
      <c r="AD172" s="10"/>
      <c r="AE172" s="10"/>
      <c r="AT172" s="219" t="s">
        <v>194</v>
      </c>
      <c r="AU172" s="219" t="s">
        <v>78</v>
      </c>
      <c r="AV172" s="10" t="s">
        <v>87</v>
      </c>
      <c r="AW172" s="10" t="s">
        <v>34</v>
      </c>
      <c r="AX172" s="10" t="s">
        <v>78</v>
      </c>
      <c r="AY172" s="219" t="s">
        <v>192</v>
      </c>
    </row>
    <row r="173" s="11" customFormat="1">
      <c r="A173" s="11"/>
      <c r="B173" s="242"/>
      <c r="C173" s="243"/>
      <c r="D173" s="210" t="s">
        <v>194</v>
      </c>
      <c r="E173" s="244" t="s">
        <v>1</v>
      </c>
      <c r="F173" s="245" t="s">
        <v>431</v>
      </c>
      <c r="G173" s="243"/>
      <c r="H173" s="246">
        <v>6.0119999999999996</v>
      </c>
      <c r="I173" s="247"/>
      <c r="J173" s="243"/>
      <c r="K173" s="243"/>
      <c r="L173" s="248"/>
      <c r="M173" s="249"/>
      <c r="N173" s="250"/>
      <c r="O173" s="250"/>
      <c r="P173" s="250"/>
      <c r="Q173" s="250"/>
      <c r="R173" s="250"/>
      <c r="S173" s="250"/>
      <c r="T173" s="251"/>
      <c r="U173" s="11"/>
      <c r="V173" s="11"/>
      <c r="W173" s="11"/>
      <c r="X173" s="11"/>
      <c r="Y173" s="11"/>
      <c r="Z173" s="11"/>
      <c r="AA173" s="11"/>
      <c r="AB173" s="11"/>
      <c r="AC173" s="11"/>
      <c r="AD173" s="11"/>
      <c r="AE173" s="11"/>
      <c r="AT173" s="252" t="s">
        <v>194</v>
      </c>
      <c r="AU173" s="252" t="s">
        <v>78</v>
      </c>
      <c r="AV173" s="11" t="s">
        <v>191</v>
      </c>
      <c r="AW173" s="11" t="s">
        <v>34</v>
      </c>
      <c r="AX173" s="11" t="s">
        <v>85</v>
      </c>
      <c r="AY173" s="252" t="s">
        <v>192</v>
      </c>
    </row>
    <row r="174" s="2" customFormat="1" ht="21.75" customHeight="1">
      <c r="A174" s="34"/>
      <c r="B174" s="35"/>
      <c r="C174" s="224" t="s">
        <v>325</v>
      </c>
      <c r="D174" s="224" t="s">
        <v>301</v>
      </c>
      <c r="E174" s="225" t="s">
        <v>355</v>
      </c>
      <c r="F174" s="226" t="s">
        <v>356</v>
      </c>
      <c r="G174" s="227" t="s">
        <v>204</v>
      </c>
      <c r="H174" s="228">
        <v>9.4800000000000004</v>
      </c>
      <c r="I174" s="229"/>
      <c r="J174" s="230">
        <f>ROUND(I174*H174,2)</f>
        <v>0</v>
      </c>
      <c r="K174" s="226" t="s">
        <v>190</v>
      </c>
      <c r="L174" s="231"/>
      <c r="M174" s="232" t="s">
        <v>1</v>
      </c>
      <c r="N174" s="233" t="s">
        <v>43</v>
      </c>
      <c r="O174" s="87"/>
      <c r="P174" s="204">
        <f>O174*H174</f>
        <v>0</v>
      </c>
      <c r="Q174" s="204">
        <v>2.4289999999999998</v>
      </c>
      <c r="R174" s="204">
        <f>Q174*H174</f>
        <v>23.02692</v>
      </c>
      <c r="S174" s="204">
        <v>0</v>
      </c>
      <c r="T174" s="205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206" t="s">
        <v>288</v>
      </c>
      <c r="AT174" s="206" t="s">
        <v>301</v>
      </c>
      <c r="AU174" s="206" t="s">
        <v>78</v>
      </c>
      <c r="AY174" s="13" t="s">
        <v>192</v>
      </c>
      <c r="BE174" s="207">
        <f>IF(N174="základní",J174,0)</f>
        <v>0</v>
      </c>
      <c r="BF174" s="207">
        <f>IF(N174="snížená",J174,0)</f>
        <v>0</v>
      </c>
      <c r="BG174" s="207">
        <f>IF(N174="zákl. přenesená",J174,0)</f>
        <v>0</v>
      </c>
      <c r="BH174" s="207">
        <f>IF(N174="sníž. přenesená",J174,0)</f>
        <v>0</v>
      </c>
      <c r="BI174" s="207">
        <f>IF(N174="nulová",J174,0)</f>
        <v>0</v>
      </c>
      <c r="BJ174" s="13" t="s">
        <v>85</v>
      </c>
      <c r="BK174" s="207">
        <f>ROUND(I174*H174,2)</f>
        <v>0</v>
      </c>
      <c r="BL174" s="13" t="s">
        <v>288</v>
      </c>
      <c r="BM174" s="206" t="s">
        <v>472</v>
      </c>
    </row>
    <row r="175" s="10" customFormat="1">
      <c r="A175" s="10"/>
      <c r="B175" s="208"/>
      <c r="C175" s="209"/>
      <c r="D175" s="210" t="s">
        <v>194</v>
      </c>
      <c r="E175" s="211" t="s">
        <v>1</v>
      </c>
      <c r="F175" s="212" t="s">
        <v>473</v>
      </c>
      <c r="G175" s="209"/>
      <c r="H175" s="213">
        <v>0.47999999999999998</v>
      </c>
      <c r="I175" s="214"/>
      <c r="J175" s="209"/>
      <c r="K175" s="209"/>
      <c r="L175" s="215"/>
      <c r="M175" s="216"/>
      <c r="N175" s="217"/>
      <c r="O175" s="217"/>
      <c r="P175" s="217"/>
      <c r="Q175" s="217"/>
      <c r="R175" s="217"/>
      <c r="S175" s="217"/>
      <c r="T175" s="218"/>
      <c r="U175" s="10"/>
      <c r="V175" s="10"/>
      <c r="W175" s="10"/>
      <c r="X175" s="10"/>
      <c r="Y175" s="10"/>
      <c r="Z175" s="10"/>
      <c r="AA175" s="10"/>
      <c r="AB175" s="10"/>
      <c r="AC175" s="10"/>
      <c r="AD175" s="10"/>
      <c r="AE175" s="10"/>
      <c r="AT175" s="219" t="s">
        <v>194</v>
      </c>
      <c r="AU175" s="219" t="s">
        <v>78</v>
      </c>
      <c r="AV175" s="10" t="s">
        <v>87</v>
      </c>
      <c r="AW175" s="10" t="s">
        <v>34</v>
      </c>
      <c r="AX175" s="10" t="s">
        <v>78</v>
      </c>
      <c r="AY175" s="219" t="s">
        <v>192</v>
      </c>
    </row>
    <row r="176" s="10" customFormat="1">
      <c r="A176" s="10"/>
      <c r="B176" s="208"/>
      <c r="C176" s="209"/>
      <c r="D176" s="210" t="s">
        <v>194</v>
      </c>
      <c r="E176" s="211" t="s">
        <v>1</v>
      </c>
      <c r="F176" s="212" t="s">
        <v>474</v>
      </c>
      <c r="G176" s="209"/>
      <c r="H176" s="213">
        <v>9</v>
      </c>
      <c r="I176" s="214"/>
      <c r="J176" s="209"/>
      <c r="K176" s="209"/>
      <c r="L176" s="215"/>
      <c r="M176" s="216"/>
      <c r="N176" s="217"/>
      <c r="O176" s="217"/>
      <c r="P176" s="217"/>
      <c r="Q176" s="217"/>
      <c r="R176" s="217"/>
      <c r="S176" s="217"/>
      <c r="T176" s="218"/>
      <c r="U176" s="10"/>
      <c r="V176" s="10"/>
      <c r="W176" s="10"/>
      <c r="X176" s="10"/>
      <c r="Y176" s="10"/>
      <c r="Z176" s="10"/>
      <c r="AA176" s="10"/>
      <c r="AB176" s="10"/>
      <c r="AC176" s="10"/>
      <c r="AD176" s="10"/>
      <c r="AE176" s="10"/>
      <c r="AT176" s="219" t="s">
        <v>194</v>
      </c>
      <c r="AU176" s="219" t="s">
        <v>78</v>
      </c>
      <c r="AV176" s="10" t="s">
        <v>87</v>
      </c>
      <c r="AW176" s="10" t="s">
        <v>34</v>
      </c>
      <c r="AX176" s="10" t="s">
        <v>78</v>
      </c>
      <c r="AY176" s="219" t="s">
        <v>192</v>
      </c>
    </row>
    <row r="177" s="11" customFormat="1">
      <c r="A177" s="11"/>
      <c r="B177" s="242"/>
      <c r="C177" s="243"/>
      <c r="D177" s="210" t="s">
        <v>194</v>
      </c>
      <c r="E177" s="244" t="s">
        <v>1</v>
      </c>
      <c r="F177" s="245" t="s">
        <v>431</v>
      </c>
      <c r="G177" s="243"/>
      <c r="H177" s="246">
        <v>9.4800000000000004</v>
      </c>
      <c r="I177" s="247"/>
      <c r="J177" s="243"/>
      <c r="K177" s="243"/>
      <c r="L177" s="248"/>
      <c r="M177" s="249"/>
      <c r="N177" s="250"/>
      <c r="O177" s="250"/>
      <c r="P177" s="250"/>
      <c r="Q177" s="250"/>
      <c r="R177" s="250"/>
      <c r="S177" s="250"/>
      <c r="T177" s="251"/>
      <c r="U177" s="11"/>
      <c r="V177" s="11"/>
      <c r="W177" s="11"/>
      <c r="X177" s="11"/>
      <c r="Y177" s="11"/>
      <c r="Z177" s="11"/>
      <c r="AA177" s="11"/>
      <c r="AB177" s="11"/>
      <c r="AC177" s="11"/>
      <c r="AD177" s="11"/>
      <c r="AE177" s="11"/>
      <c r="AT177" s="252" t="s">
        <v>194</v>
      </c>
      <c r="AU177" s="252" t="s">
        <v>78</v>
      </c>
      <c r="AV177" s="11" t="s">
        <v>191</v>
      </c>
      <c r="AW177" s="11" t="s">
        <v>34</v>
      </c>
      <c r="AX177" s="11" t="s">
        <v>85</v>
      </c>
      <c r="AY177" s="252" t="s">
        <v>192</v>
      </c>
    </row>
    <row r="178" s="2" customFormat="1" ht="24.15" customHeight="1">
      <c r="A178" s="34"/>
      <c r="B178" s="35"/>
      <c r="C178" s="224" t="s">
        <v>329</v>
      </c>
      <c r="D178" s="224" t="s">
        <v>301</v>
      </c>
      <c r="E178" s="225" t="s">
        <v>317</v>
      </c>
      <c r="F178" s="226" t="s">
        <v>318</v>
      </c>
      <c r="G178" s="227" t="s">
        <v>287</v>
      </c>
      <c r="H178" s="228">
        <v>5.8529999999999998</v>
      </c>
      <c r="I178" s="229"/>
      <c r="J178" s="230">
        <f>ROUND(I178*H178,2)</f>
        <v>0</v>
      </c>
      <c r="K178" s="226" t="s">
        <v>190</v>
      </c>
      <c r="L178" s="231"/>
      <c r="M178" s="232" t="s">
        <v>1</v>
      </c>
      <c r="N178" s="233" t="s">
        <v>43</v>
      </c>
      <c r="O178" s="87"/>
      <c r="P178" s="204">
        <f>O178*H178</f>
        <v>0</v>
      </c>
      <c r="Q178" s="204">
        <v>1</v>
      </c>
      <c r="R178" s="204">
        <f>Q178*H178</f>
        <v>5.8529999999999998</v>
      </c>
      <c r="S178" s="204">
        <v>0</v>
      </c>
      <c r="T178" s="205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206" t="s">
        <v>288</v>
      </c>
      <c r="AT178" s="206" t="s">
        <v>301</v>
      </c>
      <c r="AU178" s="206" t="s">
        <v>78</v>
      </c>
      <c r="AY178" s="13" t="s">
        <v>192</v>
      </c>
      <c r="BE178" s="207">
        <f>IF(N178="základní",J178,0)</f>
        <v>0</v>
      </c>
      <c r="BF178" s="207">
        <f>IF(N178="snížená",J178,0)</f>
        <v>0</v>
      </c>
      <c r="BG178" s="207">
        <f>IF(N178="zákl. přenesená",J178,0)</f>
        <v>0</v>
      </c>
      <c r="BH178" s="207">
        <f>IF(N178="sníž. přenesená",J178,0)</f>
        <v>0</v>
      </c>
      <c r="BI178" s="207">
        <f>IF(N178="nulová",J178,0)</f>
        <v>0</v>
      </c>
      <c r="BJ178" s="13" t="s">
        <v>85</v>
      </c>
      <c r="BK178" s="207">
        <f>ROUND(I178*H178,2)</f>
        <v>0</v>
      </c>
      <c r="BL178" s="13" t="s">
        <v>288</v>
      </c>
      <c r="BM178" s="206" t="s">
        <v>475</v>
      </c>
    </row>
    <row r="179" s="10" customFormat="1">
      <c r="A179" s="10"/>
      <c r="B179" s="208"/>
      <c r="C179" s="209"/>
      <c r="D179" s="210" t="s">
        <v>194</v>
      </c>
      <c r="E179" s="211" t="s">
        <v>1</v>
      </c>
      <c r="F179" s="212" t="s">
        <v>476</v>
      </c>
      <c r="G179" s="209"/>
      <c r="H179" s="213">
        <v>5.8529999999999998</v>
      </c>
      <c r="I179" s="214"/>
      <c r="J179" s="209"/>
      <c r="K179" s="209"/>
      <c r="L179" s="215"/>
      <c r="M179" s="216"/>
      <c r="N179" s="217"/>
      <c r="O179" s="217"/>
      <c r="P179" s="217"/>
      <c r="Q179" s="217"/>
      <c r="R179" s="217"/>
      <c r="S179" s="217"/>
      <c r="T179" s="218"/>
      <c r="U179" s="10"/>
      <c r="V179" s="10"/>
      <c r="W179" s="10"/>
      <c r="X179" s="10"/>
      <c r="Y179" s="10"/>
      <c r="Z179" s="10"/>
      <c r="AA179" s="10"/>
      <c r="AB179" s="10"/>
      <c r="AC179" s="10"/>
      <c r="AD179" s="10"/>
      <c r="AE179" s="10"/>
      <c r="AT179" s="219" t="s">
        <v>194</v>
      </c>
      <c r="AU179" s="219" t="s">
        <v>78</v>
      </c>
      <c r="AV179" s="10" t="s">
        <v>87</v>
      </c>
      <c r="AW179" s="10" t="s">
        <v>34</v>
      </c>
      <c r="AX179" s="10" t="s">
        <v>85</v>
      </c>
      <c r="AY179" s="219" t="s">
        <v>192</v>
      </c>
    </row>
    <row r="180" s="2" customFormat="1" ht="21.75" customHeight="1">
      <c r="A180" s="34"/>
      <c r="B180" s="35"/>
      <c r="C180" s="224" t="s">
        <v>333</v>
      </c>
      <c r="D180" s="224" t="s">
        <v>301</v>
      </c>
      <c r="E180" s="225" t="s">
        <v>322</v>
      </c>
      <c r="F180" s="226" t="s">
        <v>323</v>
      </c>
      <c r="G180" s="227" t="s">
        <v>287</v>
      </c>
      <c r="H180" s="228">
        <v>5.8529999999999998</v>
      </c>
      <c r="I180" s="229"/>
      <c r="J180" s="230">
        <f>ROUND(I180*H180,2)</f>
        <v>0</v>
      </c>
      <c r="K180" s="226" t="s">
        <v>190</v>
      </c>
      <c r="L180" s="231"/>
      <c r="M180" s="232" t="s">
        <v>1</v>
      </c>
      <c r="N180" s="233" t="s">
        <v>43</v>
      </c>
      <c r="O180" s="87"/>
      <c r="P180" s="204">
        <f>O180*H180</f>
        <v>0</v>
      </c>
      <c r="Q180" s="204">
        <v>1</v>
      </c>
      <c r="R180" s="204">
        <f>Q180*H180</f>
        <v>5.8529999999999998</v>
      </c>
      <c r="S180" s="204">
        <v>0</v>
      </c>
      <c r="T180" s="205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206" t="s">
        <v>288</v>
      </c>
      <c r="AT180" s="206" t="s">
        <v>301</v>
      </c>
      <c r="AU180" s="206" t="s">
        <v>78</v>
      </c>
      <c r="AY180" s="13" t="s">
        <v>192</v>
      </c>
      <c r="BE180" s="207">
        <f>IF(N180="základní",J180,0)</f>
        <v>0</v>
      </c>
      <c r="BF180" s="207">
        <f>IF(N180="snížená",J180,0)</f>
        <v>0</v>
      </c>
      <c r="BG180" s="207">
        <f>IF(N180="zákl. přenesená",J180,0)</f>
        <v>0</v>
      </c>
      <c r="BH180" s="207">
        <f>IF(N180="sníž. přenesená",J180,0)</f>
        <v>0</v>
      </c>
      <c r="BI180" s="207">
        <f>IF(N180="nulová",J180,0)</f>
        <v>0</v>
      </c>
      <c r="BJ180" s="13" t="s">
        <v>85</v>
      </c>
      <c r="BK180" s="207">
        <f>ROUND(I180*H180,2)</f>
        <v>0</v>
      </c>
      <c r="BL180" s="13" t="s">
        <v>288</v>
      </c>
      <c r="BM180" s="206" t="s">
        <v>477</v>
      </c>
    </row>
    <row r="181" s="2" customFormat="1" ht="24.15" customHeight="1">
      <c r="A181" s="34"/>
      <c r="B181" s="35"/>
      <c r="C181" s="224" t="s">
        <v>338</v>
      </c>
      <c r="D181" s="224" t="s">
        <v>301</v>
      </c>
      <c r="E181" s="225" t="s">
        <v>326</v>
      </c>
      <c r="F181" s="226" t="s">
        <v>327</v>
      </c>
      <c r="G181" s="227" t="s">
        <v>287</v>
      </c>
      <c r="H181" s="228">
        <v>5.8529999999999998</v>
      </c>
      <c r="I181" s="229"/>
      <c r="J181" s="230">
        <f>ROUND(I181*H181,2)</f>
        <v>0</v>
      </c>
      <c r="K181" s="226" t="s">
        <v>190</v>
      </c>
      <c r="L181" s="231"/>
      <c r="M181" s="232" t="s">
        <v>1</v>
      </c>
      <c r="N181" s="233" t="s">
        <v>43</v>
      </c>
      <c r="O181" s="87"/>
      <c r="P181" s="204">
        <f>O181*H181</f>
        <v>0</v>
      </c>
      <c r="Q181" s="204">
        <v>1</v>
      </c>
      <c r="R181" s="204">
        <f>Q181*H181</f>
        <v>5.8529999999999998</v>
      </c>
      <c r="S181" s="204">
        <v>0</v>
      </c>
      <c r="T181" s="205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206" t="s">
        <v>288</v>
      </c>
      <c r="AT181" s="206" t="s">
        <v>301</v>
      </c>
      <c r="AU181" s="206" t="s">
        <v>78</v>
      </c>
      <c r="AY181" s="13" t="s">
        <v>192</v>
      </c>
      <c r="BE181" s="207">
        <f>IF(N181="základní",J181,0)</f>
        <v>0</v>
      </c>
      <c r="BF181" s="207">
        <f>IF(N181="snížená",J181,0)</f>
        <v>0</v>
      </c>
      <c r="BG181" s="207">
        <f>IF(N181="zákl. přenesená",J181,0)</f>
        <v>0</v>
      </c>
      <c r="BH181" s="207">
        <f>IF(N181="sníž. přenesená",J181,0)</f>
        <v>0</v>
      </c>
      <c r="BI181" s="207">
        <f>IF(N181="nulová",J181,0)</f>
        <v>0</v>
      </c>
      <c r="BJ181" s="13" t="s">
        <v>85</v>
      </c>
      <c r="BK181" s="207">
        <f>ROUND(I181*H181,2)</f>
        <v>0</v>
      </c>
      <c r="BL181" s="13" t="s">
        <v>288</v>
      </c>
      <c r="BM181" s="206" t="s">
        <v>478</v>
      </c>
    </row>
    <row r="182" s="2" customFormat="1" ht="16.5" customHeight="1">
      <c r="A182" s="34"/>
      <c r="B182" s="35"/>
      <c r="C182" s="224" t="s">
        <v>342</v>
      </c>
      <c r="D182" s="224" t="s">
        <v>301</v>
      </c>
      <c r="E182" s="225" t="s">
        <v>330</v>
      </c>
      <c r="F182" s="226" t="s">
        <v>331</v>
      </c>
      <c r="G182" s="227" t="s">
        <v>189</v>
      </c>
      <c r="H182" s="228">
        <v>25</v>
      </c>
      <c r="I182" s="229"/>
      <c r="J182" s="230">
        <f>ROUND(I182*H182,2)</f>
        <v>0</v>
      </c>
      <c r="K182" s="226" t="s">
        <v>190</v>
      </c>
      <c r="L182" s="231"/>
      <c r="M182" s="232" t="s">
        <v>1</v>
      </c>
      <c r="N182" s="233" t="s">
        <v>43</v>
      </c>
      <c r="O182" s="87"/>
      <c r="P182" s="204">
        <f>O182*H182</f>
        <v>0</v>
      </c>
      <c r="Q182" s="204">
        <v>0</v>
      </c>
      <c r="R182" s="204">
        <f>Q182*H182</f>
        <v>0</v>
      </c>
      <c r="S182" s="204">
        <v>0</v>
      </c>
      <c r="T182" s="205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206" t="s">
        <v>288</v>
      </c>
      <c r="AT182" s="206" t="s">
        <v>301</v>
      </c>
      <c r="AU182" s="206" t="s">
        <v>78</v>
      </c>
      <c r="AY182" s="13" t="s">
        <v>192</v>
      </c>
      <c r="BE182" s="207">
        <f>IF(N182="základní",J182,0)</f>
        <v>0</v>
      </c>
      <c r="BF182" s="207">
        <f>IF(N182="snížená",J182,0)</f>
        <v>0</v>
      </c>
      <c r="BG182" s="207">
        <f>IF(N182="zákl. přenesená",J182,0)</f>
        <v>0</v>
      </c>
      <c r="BH182" s="207">
        <f>IF(N182="sníž. přenesená",J182,0)</f>
        <v>0</v>
      </c>
      <c r="BI182" s="207">
        <f>IF(N182="nulová",J182,0)</f>
        <v>0</v>
      </c>
      <c r="BJ182" s="13" t="s">
        <v>85</v>
      </c>
      <c r="BK182" s="207">
        <f>ROUND(I182*H182,2)</f>
        <v>0</v>
      </c>
      <c r="BL182" s="13" t="s">
        <v>288</v>
      </c>
      <c r="BM182" s="206" t="s">
        <v>479</v>
      </c>
    </row>
    <row r="183" s="2" customFormat="1" ht="21.75" customHeight="1">
      <c r="A183" s="34"/>
      <c r="B183" s="35"/>
      <c r="C183" s="224" t="s">
        <v>346</v>
      </c>
      <c r="D183" s="224" t="s">
        <v>301</v>
      </c>
      <c r="E183" s="225" t="s">
        <v>334</v>
      </c>
      <c r="F183" s="226" t="s">
        <v>335</v>
      </c>
      <c r="G183" s="227" t="s">
        <v>218</v>
      </c>
      <c r="H183" s="228">
        <v>50</v>
      </c>
      <c r="I183" s="229"/>
      <c r="J183" s="230">
        <f>ROUND(I183*H183,2)</f>
        <v>0</v>
      </c>
      <c r="K183" s="226" t="s">
        <v>190</v>
      </c>
      <c r="L183" s="231"/>
      <c r="M183" s="232" t="s">
        <v>1</v>
      </c>
      <c r="N183" s="233" t="s">
        <v>43</v>
      </c>
      <c r="O183" s="87"/>
      <c r="P183" s="204">
        <f>O183*H183</f>
        <v>0</v>
      </c>
      <c r="Q183" s="204">
        <v>0.00018000000000000001</v>
      </c>
      <c r="R183" s="204">
        <f>Q183*H183</f>
        <v>0.0090000000000000011</v>
      </c>
      <c r="S183" s="204">
        <v>0</v>
      </c>
      <c r="T183" s="205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206" t="s">
        <v>288</v>
      </c>
      <c r="AT183" s="206" t="s">
        <v>301</v>
      </c>
      <c r="AU183" s="206" t="s">
        <v>78</v>
      </c>
      <c r="AY183" s="13" t="s">
        <v>192</v>
      </c>
      <c r="BE183" s="207">
        <f>IF(N183="základní",J183,0)</f>
        <v>0</v>
      </c>
      <c r="BF183" s="207">
        <f>IF(N183="snížená",J183,0)</f>
        <v>0</v>
      </c>
      <c r="BG183" s="207">
        <f>IF(N183="zákl. přenesená",J183,0)</f>
        <v>0</v>
      </c>
      <c r="BH183" s="207">
        <f>IF(N183="sníž. přenesená",J183,0)</f>
        <v>0</v>
      </c>
      <c r="BI183" s="207">
        <f>IF(N183="nulová",J183,0)</f>
        <v>0</v>
      </c>
      <c r="BJ183" s="13" t="s">
        <v>85</v>
      </c>
      <c r="BK183" s="207">
        <f>ROUND(I183*H183,2)</f>
        <v>0</v>
      </c>
      <c r="BL183" s="13" t="s">
        <v>288</v>
      </c>
      <c r="BM183" s="206" t="s">
        <v>480</v>
      </c>
    </row>
    <row r="184" s="10" customFormat="1">
      <c r="A184" s="10"/>
      <c r="B184" s="208"/>
      <c r="C184" s="209"/>
      <c r="D184" s="210" t="s">
        <v>194</v>
      </c>
      <c r="E184" s="211" t="s">
        <v>1</v>
      </c>
      <c r="F184" s="212" t="s">
        <v>450</v>
      </c>
      <c r="G184" s="209"/>
      <c r="H184" s="213">
        <v>50</v>
      </c>
      <c r="I184" s="214"/>
      <c r="J184" s="209"/>
      <c r="K184" s="209"/>
      <c r="L184" s="215"/>
      <c r="M184" s="216"/>
      <c r="N184" s="217"/>
      <c r="O184" s="217"/>
      <c r="P184" s="217"/>
      <c r="Q184" s="217"/>
      <c r="R184" s="217"/>
      <c r="S184" s="217"/>
      <c r="T184" s="218"/>
      <c r="U184" s="10"/>
      <c r="V184" s="10"/>
      <c r="W184" s="10"/>
      <c r="X184" s="10"/>
      <c r="Y184" s="10"/>
      <c r="Z184" s="10"/>
      <c r="AA184" s="10"/>
      <c r="AB184" s="10"/>
      <c r="AC184" s="10"/>
      <c r="AD184" s="10"/>
      <c r="AE184" s="10"/>
      <c r="AT184" s="219" t="s">
        <v>194</v>
      </c>
      <c r="AU184" s="219" t="s">
        <v>78</v>
      </c>
      <c r="AV184" s="10" t="s">
        <v>87</v>
      </c>
      <c r="AW184" s="10" t="s">
        <v>34</v>
      </c>
      <c r="AX184" s="10" t="s">
        <v>85</v>
      </c>
      <c r="AY184" s="219" t="s">
        <v>192</v>
      </c>
    </row>
    <row r="185" s="2" customFormat="1" ht="24.15" customHeight="1">
      <c r="A185" s="34"/>
      <c r="B185" s="35"/>
      <c r="C185" s="224" t="s">
        <v>350</v>
      </c>
      <c r="D185" s="224" t="s">
        <v>301</v>
      </c>
      <c r="E185" s="225" t="s">
        <v>481</v>
      </c>
      <c r="F185" s="226" t="s">
        <v>482</v>
      </c>
      <c r="G185" s="227" t="s">
        <v>189</v>
      </c>
      <c r="H185" s="228">
        <v>6</v>
      </c>
      <c r="I185" s="229"/>
      <c r="J185" s="230">
        <f>ROUND(I185*H185,2)</f>
        <v>0</v>
      </c>
      <c r="K185" s="226" t="s">
        <v>190</v>
      </c>
      <c r="L185" s="231"/>
      <c r="M185" s="232" t="s">
        <v>1</v>
      </c>
      <c r="N185" s="233" t="s">
        <v>43</v>
      </c>
      <c r="O185" s="87"/>
      <c r="P185" s="204">
        <f>O185*H185</f>
        <v>0</v>
      </c>
      <c r="Q185" s="204">
        <v>1.5860000000000001</v>
      </c>
      <c r="R185" s="204">
        <f>Q185*H185</f>
        <v>9.516</v>
      </c>
      <c r="S185" s="204">
        <v>0</v>
      </c>
      <c r="T185" s="205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206" t="s">
        <v>288</v>
      </c>
      <c r="AT185" s="206" t="s">
        <v>301</v>
      </c>
      <c r="AU185" s="206" t="s">
        <v>78</v>
      </c>
      <c r="AY185" s="13" t="s">
        <v>192</v>
      </c>
      <c r="BE185" s="207">
        <f>IF(N185="základní",J185,0)</f>
        <v>0</v>
      </c>
      <c r="BF185" s="207">
        <f>IF(N185="snížená",J185,0)</f>
        <v>0</v>
      </c>
      <c r="BG185" s="207">
        <f>IF(N185="zákl. přenesená",J185,0)</f>
        <v>0</v>
      </c>
      <c r="BH185" s="207">
        <f>IF(N185="sníž. přenesená",J185,0)</f>
        <v>0</v>
      </c>
      <c r="BI185" s="207">
        <f>IF(N185="nulová",J185,0)</f>
        <v>0</v>
      </c>
      <c r="BJ185" s="13" t="s">
        <v>85</v>
      </c>
      <c r="BK185" s="207">
        <f>ROUND(I185*H185,2)</f>
        <v>0</v>
      </c>
      <c r="BL185" s="13" t="s">
        <v>288</v>
      </c>
      <c r="BM185" s="206" t="s">
        <v>483</v>
      </c>
    </row>
    <row r="186" s="2" customFormat="1" ht="16.5" customHeight="1">
      <c r="A186" s="34"/>
      <c r="B186" s="35"/>
      <c r="C186" s="224" t="s">
        <v>354</v>
      </c>
      <c r="D186" s="224" t="s">
        <v>301</v>
      </c>
      <c r="E186" s="225" t="s">
        <v>484</v>
      </c>
      <c r="F186" s="226" t="s">
        <v>485</v>
      </c>
      <c r="G186" s="227" t="s">
        <v>218</v>
      </c>
      <c r="H186" s="228">
        <v>2</v>
      </c>
      <c r="I186" s="229"/>
      <c r="J186" s="230">
        <f>ROUND(I186*H186,2)</f>
        <v>0</v>
      </c>
      <c r="K186" s="226" t="s">
        <v>190</v>
      </c>
      <c r="L186" s="231"/>
      <c r="M186" s="232" t="s">
        <v>1</v>
      </c>
      <c r="N186" s="233" t="s">
        <v>43</v>
      </c>
      <c r="O186" s="87"/>
      <c r="P186" s="204">
        <f>O186*H186</f>
        <v>0</v>
      </c>
      <c r="Q186" s="204">
        <v>0</v>
      </c>
      <c r="R186" s="204">
        <f>Q186*H186</f>
        <v>0</v>
      </c>
      <c r="S186" s="204">
        <v>0</v>
      </c>
      <c r="T186" s="205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206" t="s">
        <v>288</v>
      </c>
      <c r="AT186" s="206" t="s">
        <v>301</v>
      </c>
      <c r="AU186" s="206" t="s">
        <v>78</v>
      </c>
      <c r="AY186" s="13" t="s">
        <v>192</v>
      </c>
      <c r="BE186" s="207">
        <f>IF(N186="základní",J186,0)</f>
        <v>0</v>
      </c>
      <c r="BF186" s="207">
        <f>IF(N186="snížená",J186,0)</f>
        <v>0</v>
      </c>
      <c r="BG186" s="207">
        <f>IF(N186="zákl. přenesená",J186,0)</f>
        <v>0</v>
      </c>
      <c r="BH186" s="207">
        <f>IF(N186="sníž. přenesená",J186,0)</f>
        <v>0</v>
      </c>
      <c r="BI186" s="207">
        <f>IF(N186="nulová",J186,0)</f>
        <v>0</v>
      </c>
      <c r="BJ186" s="13" t="s">
        <v>85</v>
      </c>
      <c r="BK186" s="207">
        <f>ROUND(I186*H186,2)</f>
        <v>0</v>
      </c>
      <c r="BL186" s="13" t="s">
        <v>288</v>
      </c>
      <c r="BM186" s="206" t="s">
        <v>486</v>
      </c>
    </row>
    <row r="187" s="2" customFormat="1" ht="16.5" customHeight="1">
      <c r="A187" s="34"/>
      <c r="B187" s="35"/>
      <c r="C187" s="224" t="s">
        <v>487</v>
      </c>
      <c r="D187" s="224" t="s">
        <v>301</v>
      </c>
      <c r="E187" s="225" t="s">
        <v>488</v>
      </c>
      <c r="F187" s="226" t="s">
        <v>489</v>
      </c>
      <c r="G187" s="227" t="s">
        <v>218</v>
      </c>
      <c r="H187" s="228">
        <v>168</v>
      </c>
      <c r="I187" s="229"/>
      <c r="J187" s="230">
        <f>ROUND(I187*H187,2)</f>
        <v>0</v>
      </c>
      <c r="K187" s="226" t="s">
        <v>190</v>
      </c>
      <c r="L187" s="231"/>
      <c r="M187" s="232" t="s">
        <v>1</v>
      </c>
      <c r="N187" s="233" t="s">
        <v>43</v>
      </c>
      <c r="O187" s="87"/>
      <c r="P187" s="204">
        <f>O187*H187</f>
        <v>0</v>
      </c>
      <c r="Q187" s="204">
        <v>0.079000000000000001</v>
      </c>
      <c r="R187" s="204">
        <f>Q187*H187</f>
        <v>13.272</v>
      </c>
      <c r="S187" s="204">
        <v>0</v>
      </c>
      <c r="T187" s="205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206" t="s">
        <v>288</v>
      </c>
      <c r="AT187" s="206" t="s">
        <v>301</v>
      </c>
      <c r="AU187" s="206" t="s">
        <v>78</v>
      </c>
      <c r="AY187" s="13" t="s">
        <v>192</v>
      </c>
      <c r="BE187" s="207">
        <f>IF(N187="základní",J187,0)</f>
        <v>0</v>
      </c>
      <c r="BF187" s="207">
        <f>IF(N187="snížená",J187,0)</f>
        <v>0</v>
      </c>
      <c r="BG187" s="207">
        <f>IF(N187="zákl. přenesená",J187,0)</f>
        <v>0</v>
      </c>
      <c r="BH187" s="207">
        <f>IF(N187="sníž. přenesená",J187,0)</f>
        <v>0</v>
      </c>
      <c r="BI187" s="207">
        <f>IF(N187="nulová",J187,0)</f>
        <v>0</v>
      </c>
      <c r="BJ187" s="13" t="s">
        <v>85</v>
      </c>
      <c r="BK187" s="207">
        <f>ROUND(I187*H187,2)</f>
        <v>0</v>
      </c>
      <c r="BL187" s="13" t="s">
        <v>288</v>
      </c>
      <c r="BM187" s="206" t="s">
        <v>490</v>
      </c>
    </row>
    <row r="188" s="10" customFormat="1">
      <c r="A188" s="10"/>
      <c r="B188" s="208"/>
      <c r="C188" s="209"/>
      <c r="D188" s="210" t="s">
        <v>194</v>
      </c>
      <c r="E188" s="211" t="s">
        <v>1</v>
      </c>
      <c r="F188" s="212" t="s">
        <v>491</v>
      </c>
      <c r="G188" s="209"/>
      <c r="H188" s="213">
        <v>168</v>
      </c>
      <c r="I188" s="214"/>
      <c r="J188" s="209"/>
      <c r="K188" s="209"/>
      <c r="L188" s="215"/>
      <c r="M188" s="216"/>
      <c r="N188" s="217"/>
      <c r="O188" s="217"/>
      <c r="P188" s="217"/>
      <c r="Q188" s="217"/>
      <c r="R188" s="217"/>
      <c r="S188" s="217"/>
      <c r="T188" s="218"/>
      <c r="U188" s="10"/>
      <c r="V188" s="10"/>
      <c r="W188" s="10"/>
      <c r="X188" s="10"/>
      <c r="Y188" s="10"/>
      <c r="Z188" s="10"/>
      <c r="AA188" s="10"/>
      <c r="AB188" s="10"/>
      <c r="AC188" s="10"/>
      <c r="AD188" s="10"/>
      <c r="AE188" s="10"/>
      <c r="AT188" s="219" t="s">
        <v>194</v>
      </c>
      <c r="AU188" s="219" t="s">
        <v>78</v>
      </c>
      <c r="AV188" s="10" t="s">
        <v>87</v>
      </c>
      <c r="AW188" s="10" t="s">
        <v>34</v>
      </c>
      <c r="AX188" s="10" t="s">
        <v>85</v>
      </c>
      <c r="AY188" s="219" t="s">
        <v>192</v>
      </c>
    </row>
    <row r="189" s="2" customFormat="1" ht="16.5" customHeight="1">
      <c r="A189" s="34"/>
      <c r="B189" s="35"/>
      <c r="C189" s="224" t="s">
        <v>492</v>
      </c>
      <c r="D189" s="224" t="s">
        <v>301</v>
      </c>
      <c r="E189" s="225" t="s">
        <v>493</v>
      </c>
      <c r="F189" s="226" t="s">
        <v>494</v>
      </c>
      <c r="G189" s="227" t="s">
        <v>189</v>
      </c>
      <c r="H189" s="228">
        <v>34</v>
      </c>
      <c r="I189" s="229"/>
      <c r="J189" s="230">
        <f>ROUND(I189*H189,2)</f>
        <v>0</v>
      </c>
      <c r="K189" s="226" t="s">
        <v>190</v>
      </c>
      <c r="L189" s="231"/>
      <c r="M189" s="232" t="s">
        <v>1</v>
      </c>
      <c r="N189" s="233" t="s">
        <v>43</v>
      </c>
      <c r="O189" s="87"/>
      <c r="P189" s="204">
        <f>O189*H189</f>
        <v>0</v>
      </c>
      <c r="Q189" s="204">
        <v>0</v>
      </c>
      <c r="R189" s="204">
        <f>Q189*H189</f>
        <v>0</v>
      </c>
      <c r="S189" s="204">
        <v>0</v>
      </c>
      <c r="T189" s="205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206" t="s">
        <v>288</v>
      </c>
      <c r="AT189" s="206" t="s">
        <v>301</v>
      </c>
      <c r="AU189" s="206" t="s">
        <v>78</v>
      </c>
      <c r="AY189" s="13" t="s">
        <v>192</v>
      </c>
      <c r="BE189" s="207">
        <f>IF(N189="základní",J189,0)</f>
        <v>0</v>
      </c>
      <c r="BF189" s="207">
        <f>IF(N189="snížená",J189,0)</f>
        <v>0</v>
      </c>
      <c r="BG189" s="207">
        <f>IF(N189="zákl. přenesená",J189,0)</f>
        <v>0</v>
      </c>
      <c r="BH189" s="207">
        <f>IF(N189="sníž. přenesená",J189,0)</f>
        <v>0</v>
      </c>
      <c r="BI189" s="207">
        <f>IF(N189="nulová",J189,0)</f>
        <v>0</v>
      </c>
      <c r="BJ189" s="13" t="s">
        <v>85</v>
      </c>
      <c r="BK189" s="207">
        <f>ROUND(I189*H189,2)</f>
        <v>0</v>
      </c>
      <c r="BL189" s="13" t="s">
        <v>288</v>
      </c>
      <c r="BM189" s="206" t="s">
        <v>495</v>
      </c>
    </row>
    <row r="190" s="2" customFormat="1">
      <c r="A190" s="34"/>
      <c r="B190" s="35"/>
      <c r="C190" s="36"/>
      <c r="D190" s="210" t="s">
        <v>238</v>
      </c>
      <c r="E190" s="36"/>
      <c r="F190" s="220" t="s">
        <v>496</v>
      </c>
      <c r="G190" s="36"/>
      <c r="H190" s="36"/>
      <c r="I190" s="221"/>
      <c r="J190" s="36"/>
      <c r="K190" s="36"/>
      <c r="L190" s="40"/>
      <c r="M190" s="222"/>
      <c r="N190" s="223"/>
      <c r="O190" s="87"/>
      <c r="P190" s="87"/>
      <c r="Q190" s="87"/>
      <c r="R190" s="87"/>
      <c r="S190" s="87"/>
      <c r="T190" s="88"/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T190" s="13" t="s">
        <v>238</v>
      </c>
      <c r="AU190" s="13" t="s">
        <v>78</v>
      </c>
    </row>
    <row r="191" s="2" customFormat="1" ht="16.5" customHeight="1">
      <c r="A191" s="34"/>
      <c r="B191" s="35"/>
      <c r="C191" s="224" t="s">
        <v>497</v>
      </c>
      <c r="D191" s="224" t="s">
        <v>301</v>
      </c>
      <c r="E191" s="225" t="s">
        <v>498</v>
      </c>
      <c r="F191" s="226" t="s">
        <v>499</v>
      </c>
      <c r="G191" s="227" t="s">
        <v>218</v>
      </c>
      <c r="H191" s="228">
        <v>2</v>
      </c>
      <c r="I191" s="229"/>
      <c r="J191" s="230">
        <f>ROUND(I191*H191,2)</f>
        <v>0</v>
      </c>
      <c r="K191" s="226" t="s">
        <v>190</v>
      </c>
      <c r="L191" s="231"/>
      <c r="M191" s="232" t="s">
        <v>1</v>
      </c>
      <c r="N191" s="233" t="s">
        <v>43</v>
      </c>
      <c r="O191" s="87"/>
      <c r="P191" s="204">
        <f>O191*H191</f>
        <v>0</v>
      </c>
      <c r="Q191" s="204">
        <v>0.90200000000000002</v>
      </c>
      <c r="R191" s="204">
        <f>Q191*H191</f>
        <v>1.8040000000000001</v>
      </c>
      <c r="S191" s="204">
        <v>0</v>
      </c>
      <c r="T191" s="205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206" t="s">
        <v>288</v>
      </c>
      <c r="AT191" s="206" t="s">
        <v>301</v>
      </c>
      <c r="AU191" s="206" t="s">
        <v>78</v>
      </c>
      <c r="AY191" s="13" t="s">
        <v>192</v>
      </c>
      <c r="BE191" s="207">
        <f>IF(N191="základní",J191,0)</f>
        <v>0</v>
      </c>
      <c r="BF191" s="207">
        <f>IF(N191="snížená",J191,0)</f>
        <v>0</v>
      </c>
      <c r="BG191" s="207">
        <f>IF(N191="zákl. přenesená",J191,0)</f>
        <v>0</v>
      </c>
      <c r="BH191" s="207">
        <f>IF(N191="sníž. přenesená",J191,0)</f>
        <v>0</v>
      </c>
      <c r="BI191" s="207">
        <f>IF(N191="nulová",J191,0)</f>
        <v>0</v>
      </c>
      <c r="BJ191" s="13" t="s">
        <v>85</v>
      </c>
      <c r="BK191" s="207">
        <f>ROUND(I191*H191,2)</f>
        <v>0</v>
      </c>
      <c r="BL191" s="13" t="s">
        <v>288</v>
      </c>
      <c r="BM191" s="206" t="s">
        <v>500</v>
      </c>
    </row>
    <row r="192" s="2" customFormat="1" ht="16.5" customHeight="1">
      <c r="A192" s="34"/>
      <c r="B192" s="35"/>
      <c r="C192" s="224" t="s">
        <v>501</v>
      </c>
      <c r="D192" s="224" t="s">
        <v>301</v>
      </c>
      <c r="E192" s="225" t="s">
        <v>502</v>
      </c>
      <c r="F192" s="226" t="s">
        <v>503</v>
      </c>
      <c r="G192" s="227" t="s">
        <v>218</v>
      </c>
      <c r="H192" s="228">
        <v>2</v>
      </c>
      <c r="I192" s="229"/>
      <c r="J192" s="230">
        <f>ROUND(I192*H192,2)</f>
        <v>0</v>
      </c>
      <c r="K192" s="226" t="s">
        <v>190</v>
      </c>
      <c r="L192" s="231"/>
      <c r="M192" s="253" t="s">
        <v>1</v>
      </c>
      <c r="N192" s="254" t="s">
        <v>43</v>
      </c>
      <c r="O192" s="239"/>
      <c r="P192" s="240">
        <f>O192*H192</f>
        <v>0</v>
      </c>
      <c r="Q192" s="240">
        <v>0.90200000000000002</v>
      </c>
      <c r="R192" s="240">
        <f>Q192*H192</f>
        <v>1.8040000000000001</v>
      </c>
      <c r="S192" s="240">
        <v>0</v>
      </c>
      <c r="T192" s="241">
        <f>S192*H192</f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206" t="s">
        <v>288</v>
      </c>
      <c r="AT192" s="206" t="s">
        <v>301</v>
      </c>
      <c r="AU192" s="206" t="s">
        <v>78</v>
      </c>
      <c r="AY192" s="13" t="s">
        <v>192</v>
      </c>
      <c r="BE192" s="207">
        <f>IF(N192="základní",J192,0)</f>
        <v>0</v>
      </c>
      <c r="BF192" s="207">
        <f>IF(N192="snížená",J192,0)</f>
        <v>0</v>
      </c>
      <c r="BG192" s="207">
        <f>IF(N192="zákl. přenesená",J192,0)</f>
        <v>0</v>
      </c>
      <c r="BH192" s="207">
        <f>IF(N192="sníž. přenesená",J192,0)</f>
        <v>0</v>
      </c>
      <c r="BI192" s="207">
        <f>IF(N192="nulová",J192,0)</f>
        <v>0</v>
      </c>
      <c r="BJ192" s="13" t="s">
        <v>85</v>
      </c>
      <c r="BK192" s="207">
        <f>ROUND(I192*H192,2)</f>
        <v>0</v>
      </c>
      <c r="BL192" s="13" t="s">
        <v>288</v>
      </c>
      <c r="BM192" s="206" t="s">
        <v>504</v>
      </c>
    </row>
    <row r="193" s="2" customFormat="1" ht="6.96" customHeight="1">
      <c r="A193" s="34"/>
      <c r="B193" s="62"/>
      <c r="C193" s="63"/>
      <c r="D193" s="63"/>
      <c r="E193" s="63"/>
      <c r="F193" s="63"/>
      <c r="G193" s="63"/>
      <c r="H193" s="63"/>
      <c r="I193" s="63"/>
      <c r="J193" s="63"/>
      <c r="K193" s="63"/>
      <c r="L193" s="40"/>
      <c r="M193" s="34"/>
      <c r="O193" s="34"/>
      <c r="P193" s="34"/>
      <c r="Q193" s="34"/>
      <c r="R193" s="34"/>
      <c r="S193" s="34"/>
      <c r="T193" s="34"/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</row>
  </sheetData>
  <sheetProtection sheet="1" autoFilter="0" formatColumns="0" formatRows="0" objects="1" scenarios="1" spinCount="100000" saltValue="iqNJTImJMZAqM17a1nUzJBFcEt7Qd85cuE0b0qtvK0DkgFkjTQtDMzJQ2knezfitiGIQUryCI6t4rKWyr/+MjA==" hashValue="vK3qRYudLGQ8C6+ZALCb54GahwZPA6MttHye6KhM9qhporJP4Uralt4lK8y2UbyVZpMQaGH9fPDywHV6fgaUXA==" algorithmName="SHA-512" password="CC35"/>
  <autoFilter ref="C119:K192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8:H108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105</v>
      </c>
    </row>
    <row r="3" s="1" customFormat="1" ht="6.96" customHeight="1">
      <c r="B3" s="142"/>
      <c r="C3" s="143"/>
      <c r="D3" s="143"/>
      <c r="E3" s="143"/>
      <c r="F3" s="143"/>
      <c r="G3" s="143"/>
      <c r="H3" s="143"/>
      <c r="I3" s="143"/>
      <c r="J3" s="143"/>
      <c r="K3" s="143"/>
      <c r="L3" s="16"/>
      <c r="AT3" s="13" t="s">
        <v>87</v>
      </c>
    </row>
    <row r="4" s="1" customFormat="1" ht="24.96" customHeight="1">
      <c r="B4" s="16"/>
      <c r="D4" s="144" t="s">
        <v>163</v>
      </c>
      <c r="L4" s="16"/>
      <c r="M4" s="145" t="s">
        <v>10</v>
      </c>
      <c r="AT4" s="13" t="s">
        <v>4</v>
      </c>
    </row>
    <row r="5" s="1" customFormat="1" ht="6.96" customHeight="1">
      <c r="B5" s="16"/>
      <c r="L5" s="16"/>
    </row>
    <row r="6" s="1" customFormat="1" ht="12" customHeight="1">
      <c r="B6" s="16"/>
      <c r="D6" s="146" t="s">
        <v>16</v>
      </c>
      <c r="L6" s="16"/>
    </row>
    <row r="7" s="1" customFormat="1" ht="16.5" customHeight="1">
      <c r="B7" s="16"/>
      <c r="E7" s="147" t="str">
        <f>'Rekapitulace stavby'!K6</f>
        <v>Oprava přejezdů v obvodu ST Karlovy Vary 2023-24</v>
      </c>
      <c r="F7" s="146"/>
      <c r="G7" s="146"/>
      <c r="H7" s="146"/>
      <c r="L7" s="16"/>
    </row>
    <row r="8" s="1" customFormat="1" ht="12" customHeight="1">
      <c r="B8" s="16"/>
      <c r="D8" s="146" t="s">
        <v>164</v>
      </c>
      <c r="L8" s="16"/>
    </row>
    <row r="9" s="2" customFormat="1" ht="16.5" customHeight="1">
      <c r="A9" s="34"/>
      <c r="B9" s="40"/>
      <c r="C9" s="34"/>
      <c r="D9" s="34"/>
      <c r="E9" s="147" t="s">
        <v>391</v>
      </c>
      <c r="F9" s="34"/>
      <c r="G9" s="34"/>
      <c r="H9" s="34"/>
      <c r="I9" s="34"/>
      <c r="J9" s="34"/>
      <c r="K9" s="34"/>
      <c r="L9" s="5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 ht="12" customHeight="1">
      <c r="A10" s="34"/>
      <c r="B10" s="40"/>
      <c r="C10" s="34"/>
      <c r="D10" s="146" t="s">
        <v>166</v>
      </c>
      <c r="E10" s="34"/>
      <c r="F10" s="34"/>
      <c r="G10" s="34"/>
      <c r="H10" s="34"/>
      <c r="I10" s="34"/>
      <c r="J10" s="34"/>
      <c r="K10" s="34"/>
      <c r="L10" s="5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6.5" customHeight="1">
      <c r="A11" s="34"/>
      <c r="B11" s="40"/>
      <c r="C11" s="34"/>
      <c r="D11" s="34"/>
      <c r="E11" s="148" t="s">
        <v>505</v>
      </c>
      <c r="F11" s="34"/>
      <c r="G11" s="34"/>
      <c r="H11" s="34"/>
      <c r="I11" s="34"/>
      <c r="J11" s="34"/>
      <c r="K11" s="34"/>
      <c r="L11" s="5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>
      <c r="A12" s="34"/>
      <c r="B12" s="40"/>
      <c r="C12" s="34"/>
      <c r="D12" s="34"/>
      <c r="E12" s="34"/>
      <c r="F12" s="34"/>
      <c r="G12" s="34"/>
      <c r="H12" s="34"/>
      <c r="I12" s="34"/>
      <c r="J12" s="34"/>
      <c r="K12" s="34"/>
      <c r="L12" s="5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2" customHeight="1">
      <c r="A13" s="34"/>
      <c r="B13" s="40"/>
      <c r="C13" s="34"/>
      <c r="D13" s="146" t="s">
        <v>18</v>
      </c>
      <c r="E13" s="34"/>
      <c r="F13" s="137" t="s">
        <v>1</v>
      </c>
      <c r="G13" s="34"/>
      <c r="H13" s="34"/>
      <c r="I13" s="146" t="s">
        <v>19</v>
      </c>
      <c r="J13" s="137" t="s">
        <v>1</v>
      </c>
      <c r="K13" s="34"/>
      <c r="L13" s="5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40"/>
      <c r="C14" s="34"/>
      <c r="D14" s="146" t="s">
        <v>20</v>
      </c>
      <c r="E14" s="34"/>
      <c r="F14" s="137" t="s">
        <v>21</v>
      </c>
      <c r="G14" s="34"/>
      <c r="H14" s="34"/>
      <c r="I14" s="146" t="s">
        <v>22</v>
      </c>
      <c r="J14" s="149" t="str">
        <f>'Rekapitulace stavby'!AN8</f>
        <v>1. 2. 2023</v>
      </c>
      <c r="K14" s="34"/>
      <c r="L14" s="5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0.8" customHeight="1">
      <c r="A15" s="34"/>
      <c r="B15" s="40"/>
      <c r="C15" s="34"/>
      <c r="D15" s="34"/>
      <c r="E15" s="34"/>
      <c r="F15" s="34"/>
      <c r="G15" s="34"/>
      <c r="H15" s="34"/>
      <c r="I15" s="34"/>
      <c r="J15" s="34"/>
      <c r="K15" s="34"/>
      <c r="L15" s="5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12" customHeight="1">
      <c r="A16" s="34"/>
      <c r="B16" s="40"/>
      <c r="C16" s="34"/>
      <c r="D16" s="146" t="s">
        <v>24</v>
      </c>
      <c r="E16" s="34"/>
      <c r="F16" s="34"/>
      <c r="G16" s="34"/>
      <c r="H16" s="34"/>
      <c r="I16" s="146" t="s">
        <v>25</v>
      </c>
      <c r="J16" s="137" t="s">
        <v>26</v>
      </c>
      <c r="K16" s="34"/>
      <c r="L16" s="5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8" customHeight="1">
      <c r="A17" s="34"/>
      <c r="B17" s="40"/>
      <c r="C17" s="34"/>
      <c r="D17" s="34"/>
      <c r="E17" s="137" t="s">
        <v>27</v>
      </c>
      <c r="F17" s="34"/>
      <c r="G17" s="34"/>
      <c r="H17" s="34"/>
      <c r="I17" s="146" t="s">
        <v>28</v>
      </c>
      <c r="J17" s="137" t="s">
        <v>29</v>
      </c>
      <c r="K17" s="34"/>
      <c r="L17" s="5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6.96" customHeight="1">
      <c r="A18" s="34"/>
      <c r="B18" s="40"/>
      <c r="C18" s="34"/>
      <c r="D18" s="34"/>
      <c r="E18" s="34"/>
      <c r="F18" s="34"/>
      <c r="G18" s="34"/>
      <c r="H18" s="34"/>
      <c r="I18" s="34"/>
      <c r="J18" s="34"/>
      <c r="K18" s="34"/>
      <c r="L18" s="5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12" customHeight="1">
      <c r="A19" s="34"/>
      <c r="B19" s="40"/>
      <c r="C19" s="34"/>
      <c r="D19" s="146" t="s">
        <v>30</v>
      </c>
      <c r="E19" s="34"/>
      <c r="F19" s="34"/>
      <c r="G19" s="34"/>
      <c r="H19" s="34"/>
      <c r="I19" s="146" t="s">
        <v>25</v>
      </c>
      <c r="J19" s="29" t="str">
        <f>'Rekapitulace stavby'!AN13</f>
        <v>Vyplň údaj</v>
      </c>
      <c r="K19" s="34"/>
      <c r="L19" s="5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8" customHeight="1">
      <c r="A20" s="34"/>
      <c r="B20" s="40"/>
      <c r="C20" s="34"/>
      <c r="D20" s="34"/>
      <c r="E20" s="29" t="str">
        <f>'Rekapitulace stavby'!E14</f>
        <v>Vyplň údaj</v>
      </c>
      <c r="F20" s="137"/>
      <c r="G20" s="137"/>
      <c r="H20" s="137"/>
      <c r="I20" s="146" t="s">
        <v>28</v>
      </c>
      <c r="J20" s="29" t="str">
        <f>'Rekapitulace stavby'!AN14</f>
        <v>Vyplň údaj</v>
      </c>
      <c r="K20" s="34"/>
      <c r="L20" s="5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6.96" customHeight="1">
      <c r="A21" s="34"/>
      <c r="B21" s="40"/>
      <c r="C21" s="34"/>
      <c r="D21" s="34"/>
      <c r="E21" s="34"/>
      <c r="F21" s="34"/>
      <c r="G21" s="34"/>
      <c r="H21" s="34"/>
      <c r="I21" s="34"/>
      <c r="J21" s="34"/>
      <c r="K21" s="34"/>
      <c r="L21" s="5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12" customHeight="1">
      <c r="A22" s="34"/>
      <c r="B22" s="40"/>
      <c r="C22" s="34"/>
      <c r="D22" s="146" t="s">
        <v>32</v>
      </c>
      <c r="E22" s="34"/>
      <c r="F22" s="34"/>
      <c r="G22" s="34"/>
      <c r="H22" s="34"/>
      <c r="I22" s="146" t="s">
        <v>25</v>
      </c>
      <c r="J22" s="137" t="str">
        <f>IF('Rekapitulace stavby'!AN16="","",'Rekapitulace stavby'!AN16)</f>
        <v/>
      </c>
      <c r="K22" s="34"/>
      <c r="L22" s="5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8" customHeight="1">
      <c r="A23" s="34"/>
      <c r="B23" s="40"/>
      <c r="C23" s="34"/>
      <c r="D23" s="34"/>
      <c r="E23" s="137" t="str">
        <f>IF('Rekapitulace stavby'!E17="","",'Rekapitulace stavby'!E17)</f>
        <v xml:space="preserve"> </v>
      </c>
      <c r="F23" s="34"/>
      <c r="G23" s="34"/>
      <c r="H23" s="34"/>
      <c r="I23" s="146" t="s">
        <v>28</v>
      </c>
      <c r="J23" s="137" t="str">
        <f>IF('Rekapitulace stavby'!AN17="","",'Rekapitulace stavby'!AN17)</f>
        <v/>
      </c>
      <c r="K23" s="34"/>
      <c r="L23" s="5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6.96" customHeight="1">
      <c r="A24" s="34"/>
      <c r="B24" s="40"/>
      <c r="C24" s="34"/>
      <c r="D24" s="34"/>
      <c r="E24" s="34"/>
      <c r="F24" s="34"/>
      <c r="G24" s="34"/>
      <c r="H24" s="34"/>
      <c r="I24" s="34"/>
      <c r="J24" s="34"/>
      <c r="K24" s="34"/>
      <c r="L24" s="5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12" customHeight="1">
      <c r="A25" s="34"/>
      <c r="B25" s="40"/>
      <c r="C25" s="34"/>
      <c r="D25" s="146" t="s">
        <v>35</v>
      </c>
      <c r="E25" s="34"/>
      <c r="F25" s="34"/>
      <c r="G25" s="34"/>
      <c r="H25" s="34"/>
      <c r="I25" s="146" t="s">
        <v>25</v>
      </c>
      <c r="J25" s="137" t="s">
        <v>1</v>
      </c>
      <c r="K25" s="34"/>
      <c r="L25" s="5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8" customHeight="1">
      <c r="A26" s="34"/>
      <c r="B26" s="40"/>
      <c r="C26" s="34"/>
      <c r="D26" s="34"/>
      <c r="E26" s="137" t="s">
        <v>36</v>
      </c>
      <c r="F26" s="34"/>
      <c r="G26" s="34"/>
      <c r="H26" s="34"/>
      <c r="I26" s="146" t="s">
        <v>28</v>
      </c>
      <c r="J26" s="137" t="s">
        <v>1</v>
      </c>
      <c r="K26" s="34"/>
      <c r="L26" s="5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2" customFormat="1" ht="6.96" customHeight="1">
      <c r="A27" s="34"/>
      <c r="B27" s="40"/>
      <c r="C27" s="34"/>
      <c r="D27" s="34"/>
      <c r="E27" s="34"/>
      <c r="F27" s="34"/>
      <c r="G27" s="34"/>
      <c r="H27" s="34"/>
      <c r="I27" s="34"/>
      <c r="J27" s="34"/>
      <c r="K27" s="34"/>
      <c r="L27" s="59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="2" customFormat="1" ht="12" customHeight="1">
      <c r="A28" s="34"/>
      <c r="B28" s="40"/>
      <c r="C28" s="34"/>
      <c r="D28" s="146" t="s">
        <v>37</v>
      </c>
      <c r="E28" s="34"/>
      <c r="F28" s="34"/>
      <c r="G28" s="34"/>
      <c r="H28" s="34"/>
      <c r="I28" s="34"/>
      <c r="J28" s="34"/>
      <c r="K28" s="34"/>
      <c r="L28" s="5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8" customFormat="1" ht="16.5" customHeight="1">
      <c r="A29" s="150"/>
      <c r="B29" s="151"/>
      <c r="C29" s="150"/>
      <c r="D29" s="150"/>
      <c r="E29" s="152" t="s">
        <v>1</v>
      </c>
      <c r="F29" s="152"/>
      <c r="G29" s="152"/>
      <c r="H29" s="152"/>
      <c r="I29" s="150"/>
      <c r="J29" s="150"/>
      <c r="K29" s="150"/>
      <c r="L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="2" customFormat="1" ht="6.96" customHeight="1">
      <c r="A30" s="34"/>
      <c r="B30" s="40"/>
      <c r="C30" s="34"/>
      <c r="D30" s="34"/>
      <c r="E30" s="34"/>
      <c r="F30" s="34"/>
      <c r="G30" s="34"/>
      <c r="H30" s="34"/>
      <c r="I30" s="34"/>
      <c r="J30" s="34"/>
      <c r="K30" s="34"/>
      <c r="L30" s="5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40"/>
      <c r="C31" s="34"/>
      <c r="D31" s="154"/>
      <c r="E31" s="154"/>
      <c r="F31" s="154"/>
      <c r="G31" s="154"/>
      <c r="H31" s="154"/>
      <c r="I31" s="154"/>
      <c r="J31" s="154"/>
      <c r="K31" s="154"/>
      <c r="L31" s="5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25.44" customHeight="1">
      <c r="A32" s="34"/>
      <c r="B32" s="40"/>
      <c r="C32" s="34"/>
      <c r="D32" s="155" t="s">
        <v>38</v>
      </c>
      <c r="E32" s="34"/>
      <c r="F32" s="34"/>
      <c r="G32" s="34"/>
      <c r="H32" s="34"/>
      <c r="I32" s="34"/>
      <c r="J32" s="156">
        <f>ROUND(J120, 2)</f>
        <v>0</v>
      </c>
      <c r="K32" s="34"/>
      <c r="L32" s="5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6.96" customHeight="1">
      <c r="A33" s="34"/>
      <c r="B33" s="40"/>
      <c r="C33" s="34"/>
      <c r="D33" s="154"/>
      <c r="E33" s="154"/>
      <c r="F33" s="154"/>
      <c r="G33" s="154"/>
      <c r="H33" s="154"/>
      <c r="I33" s="154"/>
      <c r="J33" s="154"/>
      <c r="K33" s="154"/>
      <c r="L33" s="5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40"/>
      <c r="C34" s="34"/>
      <c r="D34" s="34"/>
      <c r="E34" s="34"/>
      <c r="F34" s="157" t="s">
        <v>40</v>
      </c>
      <c r="G34" s="34"/>
      <c r="H34" s="34"/>
      <c r="I34" s="157" t="s">
        <v>39</v>
      </c>
      <c r="J34" s="157" t="s">
        <v>41</v>
      </c>
      <c r="K34" s="34"/>
      <c r="L34" s="5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="2" customFormat="1" ht="14.4" customHeight="1">
      <c r="A35" s="34"/>
      <c r="B35" s="40"/>
      <c r="C35" s="34"/>
      <c r="D35" s="158" t="s">
        <v>42</v>
      </c>
      <c r="E35" s="146" t="s">
        <v>43</v>
      </c>
      <c r="F35" s="159">
        <f>ROUND((SUM(BE120:BE122)),  2)</f>
        <v>0</v>
      </c>
      <c r="G35" s="34"/>
      <c r="H35" s="34"/>
      <c r="I35" s="160">
        <v>0.20999999999999999</v>
      </c>
      <c r="J35" s="159">
        <f>ROUND(((SUM(BE120:BE122))*I35),  2)</f>
        <v>0</v>
      </c>
      <c r="K35" s="34"/>
      <c r="L35" s="5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14.4" customHeight="1">
      <c r="A36" s="34"/>
      <c r="B36" s="40"/>
      <c r="C36" s="34"/>
      <c r="D36" s="34"/>
      <c r="E36" s="146" t="s">
        <v>44</v>
      </c>
      <c r="F36" s="159">
        <f>ROUND((SUM(BF120:BF122)),  2)</f>
        <v>0</v>
      </c>
      <c r="G36" s="34"/>
      <c r="H36" s="34"/>
      <c r="I36" s="160">
        <v>0.14999999999999999</v>
      </c>
      <c r="J36" s="159">
        <f>ROUND(((SUM(BF120:BF122))*I36),  2)</f>
        <v>0</v>
      </c>
      <c r="K36" s="34"/>
      <c r="L36" s="5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46" t="s">
        <v>45</v>
      </c>
      <c r="F37" s="159">
        <f>ROUND((SUM(BG120:BG122)),  2)</f>
        <v>0</v>
      </c>
      <c r="G37" s="34"/>
      <c r="H37" s="34"/>
      <c r="I37" s="160">
        <v>0.20999999999999999</v>
      </c>
      <c r="J37" s="159">
        <f>0</f>
        <v>0</v>
      </c>
      <c r="K37" s="34"/>
      <c r="L37" s="5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14.4" customHeight="1">
      <c r="A38" s="34"/>
      <c r="B38" s="40"/>
      <c r="C38" s="34"/>
      <c r="D38" s="34"/>
      <c r="E38" s="146" t="s">
        <v>46</v>
      </c>
      <c r="F38" s="159">
        <f>ROUND((SUM(BH120:BH122)),  2)</f>
        <v>0</v>
      </c>
      <c r="G38" s="34"/>
      <c r="H38" s="34"/>
      <c r="I38" s="160">
        <v>0.14999999999999999</v>
      </c>
      <c r="J38" s="159">
        <f>0</f>
        <v>0</v>
      </c>
      <c r="K38" s="34"/>
      <c r="L38" s="5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14.4" customHeight="1">
      <c r="A39" s="34"/>
      <c r="B39" s="40"/>
      <c r="C39" s="34"/>
      <c r="D39" s="34"/>
      <c r="E39" s="146" t="s">
        <v>47</v>
      </c>
      <c r="F39" s="159">
        <f>ROUND((SUM(BI120:BI122)),  2)</f>
        <v>0</v>
      </c>
      <c r="G39" s="34"/>
      <c r="H39" s="34"/>
      <c r="I39" s="160">
        <v>0</v>
      </c>
      <c r="J39" s="159">
        <f>0</f>
        <v>0</v>
      </c>
      <c r="K39" s="34"/>
      <c r="L39" s="5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6.96" customHeight="1">
      <c r="A40" s="34"/>
      <c r="B40" s="40"/>
      <c r="C40" s="34"/>
      <c r="D40" s="34"/>
      <c r="E40" s="34"/>
      <c r="F40" s="34"/>
      <c r="G40" s="34"/>
      <c r="H40" s="34"/>
      <c r="I40" s="34"/>
      <c r="J40" s="34"/>
      <c r="K40" s="34"/>
      <c r="L40" s="5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2" customFormat="1" ht="25.44" customHeight="1">
      <c r="A41" s="34"/>
      <c r="B41" s="40"/>
      <c r="C41" s="161"/>
      <c r="D41" s="162" t="s">
        <v>48</v>
      </c>
      <c r="E41" s="163"/>
      <c r="F41" s="163"/>
      <c r="G41" s="164" t="s">
        <v>49</v>
      </c>
      <c r="H41" s="165" t="s">
        <v>50</v>
      </c>
      <c r="I41" s="163"/>
      <c r="J41" s="166">
        <f>SUM(J32:J39)</f>
        <v>0</v>
      </c>
      <c r="K41" s="167"/>
      <c r="L41" s="59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="2" customFormat="1" ht="14.4" customHeight="1">
      <c r="A42" s="34"/>
      <c r="B42" s="40"/>
      <c r="C42" s="34"/>
      <c r="D42" s="34"/>
      <c r="E42" s="34"/>
      <c r="F42" s="34"/>
      <c r="G42" s="34"/>
      <c r="H42" s="34"/>
      <c r="I42" s="34"/>
      <c r="J42" s="34"/>
      <c r="K42" s="34"/>
      <c r="L42" s="59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="1" customFormat="1" ht="14.4" customHeight="1">
      <c r="B43" s="16"/>
      <c r="L43" s="16"/>
    </row>
    <row r="44" s="1" customFormat="1" ht="14.4" customHeight="1">
      <c r="B44" s="16"/>
      <c r="L44" s="16"/>
    </row>
    <row r="45" s="1" customFormat="1" ht="14.4" customHeight="1">
      <c r="B45" s="16"/>
      <c r="L45" s="16"/>
    </row>
    <row r="46" s="1" customFormat="1" ht="14.4" customHeight="1">
      <c r="B46" s="16"/>
      <c r="L46" s="16"/>
    </row>
    <row r="47" s="1" customFormat="1" ht="14.4" customHeight="1">
      <c r="B47" s="16"/>
      <c r="L47" s="16"/>
    </row>
    <row r="48" s="1" customFormat="1" ht="14.4" customHeight="1">
      <c r="B48" s="16"/>
      <c r="L48" s="16"/>
    </row>
    <row r="49" s="1" customFormat="1" ht="14.4" customHeight="1">
      <c r="B49" s="16"/>
      <c r="L49" s="16"/>
    </row>
    <row r="50" s="2" customFormat="1" ht="14.4" customHeight="1">
      <c r="B50" s="59"/>
      <c r="D50" s="168" t="s">
        <v>51</v>
      </c>
      <c r="E50" s="169"/>
      <c r="F50" s="169"/>
      <c r="G50" s="168" t="s">
        <v>52</v>
      </c>
      <c r="H50" s="169"/>
      <c r="I50" s="169"/>
      <c r="J50" s="169"/>
      <c r="K50" s="169"/>
      <c r="L50" s="59"/>
    </row>
    <row r="51">
      <c r="B51" s="16"/>
      <c r="L51" s="16"/>
    </row>
    <row r="52">
      <c r="B52" s="16"/>
      <c r="L52" s="16"/>
    </row>
    <row r="53">
      <c r="B53" s="16"/>
      <c r="L53" s="16"/>
    </row>
    <row r="54">
      <c r="B54" s="16"/>
      <c r="L54" s="16"/>
    </row>
    <row r="55">
      <c r="B55" s="16"/>
      <c r="L55" s="16"/>
    </row>
    <row r="56">
      <c r="B56" s="16"/>
      <c r="L56" s="16"/>
    </row>
    <row r="57">
      <c r="B57" s="16"/>
      <c r="L57" s="16"/>
    </row>
    <row r="58">
      <c r="B58" s="16"/>
      <c r="L58" s="16"/>
    </row>
    <row r="59">
      <c r="B59" s="16"/>
      <c r="L59" s="16"/>
    </row>
    <row r="60">
      <c r="B60" s="16"/>
      <c r="L60" s="16"/>
    </row>
    <row r="61" s="2" customFormat="1">
      <c r="A61" s="34"/>
      <c r="B61" s="40"/>
      <c r="C61" s="34"/>
      <c r="D61" s="170" t="s">
        <v>53</v>
      </c>
      <c r="E61" s="171"/>
      <c r="F61" s="172" t="s">
        <v>54</v>
      </c>
      <c r="G61" s="170" t="s">
        <v>53</v>
      </c>
      <c r="H61" s="171"/>
      <c r="I61" s="171"/>
      <c r="J61" s="173" t="s">
        <v>54</v>
      </c>
      <c r="K61" s="171"/>
      <c r="L61" s="59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6"/>
      <c r="L62" s="16"/>
    </row>
    <row r="63">
      <c r="B63" s="16"/>
      <c r="L63" s="16"/>
    </row>
    <row r="64">
      <c r="B64" s="16"/>
      <c r="L64" s="16"/>
    </row>
    <row r="65" s="2" customFormat="1">
      <c r="A65" s="34"/>
      <c r="B65" s="40"/>
      <c r="C65" s="34"/>
      <c r="D65" s="168" t="s">
        <v>55</v>
      </c>
      <c r="E65" s="174"/>
      <c r="F65" s="174"/>
      <c r="G65" s="168" t="s">
        <v>56</v>
      </c>
      <c r="H65" s="174"/>
      <c r="I65" s="174"/>
      <c r="J65" s="174"/>
      <c r="K65" s="174"/>
      <c r="L65" s="59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6"/>
      <c r="L66" s="16"/>
    </row>
    <row r="67">
      <c r="B67" s="16"/>
      <c r="L67" s="16"/>
    </row>
    <row r="68">
      <c r="B68" s="16"/>
      <c r="L68" s="16"/>
    </row>
    <row r="69">
      <c r="B69" s="16"/>
      <c r="L69" s="16"/>
    </row>
    <row r="70">
      <c r="B70" s="16"/>
      <c r="L70" s="16"/>
    </row>
    <row r="71">
      <c r="B71" s="16"/>
      <c r="L71" s="16"/>
    </row>
    <row r="72">
      <c r="B72" s="16"/>
      <c r="L72" s="16"/>
    </row>
    <row r="73">
      <c r="B73" s="16"/>
      <c r="L73" s="16"/>
    </row>
    <row r="74">
      <c r="B74" s="16"/>
      <c r="L74" s="16"/>
    </row>
    <row r="75">
      <c r="B75" s="16"/>
      <c r="L75" s="16"/>
    </row>
    <row r="76" s="2" customFormat="1">
      <c r="A76" s="34"/>
      <c r="B76" s="40"/>
      <c r="C76" s="34"/>
      <c r="D76" s="170" t="s">
        <v>53</v>
      </c>
      <c r="E76" s="171"/>
      <c r="F76" s="172" t="s">
        <v>54</v>
      </c>
      <c r="G76" s="170" t="s">
        <v>53</v>
      </c>
      <c r="H76" s="171"/>
      <c r="I76" s="171"/>
      <c r="J76" s="173" t="s">
        <v>54</v>
      </c>
      <c r="K76" s="171"/>
      <c r="L76" s="5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175"/>
      <c r="C77" s="176"/>
      <c r="D77" s="176"/>
      <c r="E77" s="176"/>
      <c r="F77" s="176"/>
      <c r="G77" s="176"/>
      <c r="H77" s="176"/>
      <c r="I77" s="176"/>
      <c r="J77" s="176"/>
      <c r="K77" s="176"/>
      <c r="L77" s="5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177"/>
      <c r="C81" s="178"/>
      <c r="D81" s="178"/>
      <c r="E81" s="178"/>
      <c r="F81" s="178"/>
      <c r="G81" s="178"/>
      <c r="H81" s="178"/>
      <c r="I81" s="178"/>
      <c r="J81" s="178"/>
      <c r="K81" s="178"/>
      <c r="L81" s="59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168</v>
      </c>
      <c r="D82" s="36"/>
      <c r="E82" s="36"/>
      <c r="F82" s="36"/>
      <c r="G82" s="36"/>
      <c r="H82" s="36"/>
      <c r="I82" s="36"/>
      <c r="J82" s="36"/>
      <c r="K82" s="36"/>
      <c r="L82" s="59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9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6"/>
      <c r="E84" s="36"/>
      <c r="F84" s="36"/>
      <c r="G84" s="36"/>
      <c r="H84" s="36"/>
      <c r="I84" s="36"/>
      <c r="J84" s="36"/>
      <c r="K84" s="36"/>
      <c r="L84" s="59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6"/>
      <c r="D85" s="36"/>
      <c r="E85" s="179" t="str">
        <f>E7</f>
        <v>Oprava přejezdů v obvodu ST Karlovy Vary 2023-24</v>
      </c>
      <c r="F85" s="28"/>
      <c r="G85" s="28"/>
      <c r="H85" s="28"/>
      <c r="I85" s="36"/>
      <c r="J85" s="36"/>
      <c r="K85" s="36"/>
      <c r="L85" s="59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1" customFormat="1" ht="12" customHeight="1">
      <c r="B86" s="17"/>
      <c r="C86" s="28" t="s">
        <v>164</v>
      </c>
      <c r="D86" s="18"/>
      <c r="E86" s="18"/>
      <c r="F86" s="18"/>
      <c r="G86" s="18"/>
      <c r="H86" s="18"/>
      <c r="I86" s="18"/>
      <c r="J86" s="18"/>
      <c r="K86" s="18"/>
      <c r="L86" s="16"/>
    </row>
    <row r="87" s="2" customFormat="1" ht="16.5" customHeight="1">
      <c r="A87" s="34"/>
      <c r="B87" s="35"/>
      <c r="C87" s="36"/>
      <c r="D87" s="36"/>
      <c r="E87" s="179" t="s">
        <v>391</v>
      </c>
      <c r="F87" s="36"/>
      <c r="G87" s="36"/>
      <c r="H87" s="36"/>
      <c r="I87" s="36"/>
      <c r="J87" s="36"/>
      <c r="K87" s="36"/>
      <c r="L87" s="59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12" customHeight="1">
      <c r="A88" s="34"/>
      <c r="B88" s="35"/>
      <c r="C88" s="28" t="s">
        <v>166</v>
      </c>
      <c r="D88" s="36"/>
      <c r="E88" s="36"/>
      <c r="F88" s="36"/>
      <c r="G88" s="36"/>
      <c r="H88" s="36"/>
      <c r="I88" s="36"/>
      <c r="J88" s="36"/>
      <c r="K88" s="36"/>
      <c r="L88" s="59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6.5" customHeight="1">
      <c r="A89" s="34"/>
      <c r="B89" s="35"/>
      <c r="C89" s="36"/>
      <c r="D89" s="36"/>
      <c r="E89" s="72" t="str">
        <f>E11</f>
        <v>A.2.2 - Práce SSZT</v>
      </c>
      <c r="F89" s="36"/>
      <c r="G89" s="36"/>
      <c r="H89" s="36"/>
      <c r="I89" s="36"/>
      <c r="J89" s="36"/>
      <c r="K89" s="36"/>
      <c r="L89" s="59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9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2" customHeight="1">
      <c r="A91" s="34"/>
      <c r="B91" s="35"/>
      <c r="C91" s="28" t="s">
        <v>20</v>
      </c>
      <c r="D91" s="36"/>
      <c r="E91" s="36"/>
      <c r="F91" s="23" t="str">
        <f>F14</f>
        <v>ST Karlovy Vary</v>
      </c>
      <c r="G91" s="36"/>
      <c r="H91" s="36"/>
      <c r="I91" s="28" t="s">
        <v>22</v>
      </c>
      <c r="J91" s="75" t="str">
        <f>IF(J14="","",J14)</f>
        <v>1. 2. 2023</v>
      </c>
      <c r="K91" s="36"/>
      <c r="L91" s="59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6.96" customHeight="1">
      <c r="A92" s="34"/>
      <c r="B92" s="35"/>
      <c r="C92" s="36"/>
      <c r="D92" s="36"/>
      <c r="E92" s="36"/>
      <c r="F92" s="36"/>
      <c r="G92" s="36"/>
      <c r="H92" s="36"/>
      <c r="I92" s="36"/>
      <c r="J92" s="36"/>
      <c r="K92" s="36"/>
      <c r="L92" s="59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5.15" customHeight="1">
      <c r="A93" s="34"/>
      <c r="B93" s="35"/>
      <c r="C93" s="28" t="s">
        <v>24</v>
      </c>
      <c r="D93" s="36"/>
      <c r="E93" s="36"/>
      <c r="F93" s="23" t="str">
        <f>E17</f>
        <v>Správa železnic,s.o.;OŘ ÚNL - ST Karlovy Vary</v>
      </c>
      <c r="G93" s="36"/>
      <c r="H93" s="36"/>
      <c r="I93" s="28" t="s">
        <v>32</v>
      </c>
      <c r="J93" s="32" t="str">
        <f>E23</f>
        <v xml:space="preserve"> </v>
      </c>
      <c r="K93" s="36"/>
      <c r="L93" s="59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15.15" customHeight="1">
      <c r="A94" s="34"/>
      <c r="B94" s="35"/>
      <c r="C94" s="28" t="s">
        <v>30</v>
      </c>
      <c r="D94" s="36"/>
      <c r="E94" s="36"/>
      <c r="F94" s="23" t="str">
        <f>IF(E20="","",E20)</f>
        <v>Vyplň údaj</v>
      </c>
      <c r="G94" s="36"/>
      <c r="H94" s="36"/>
      <c r="I94" s="28" t="s">
        <v>35</v>
      </c>
      <c r="J94" s="32" t="str">
        <f>E26</f>
        <v>Pavlína Liprtová</v>
      </c>
      <c r="K94" s="36"/>
      <c r="L94" s="59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9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9.28" customHeight="1">
      <c r="A96" s="34"/>
      <c r="B96" s="35"/>
      <c r="C96" s="180" t="s">
        <v>169</v>
      </c>
      <c r="D96" s="181"/>
      <c r="E96" s="181"/>
      <c r="F96" s="181"/>
      <c r="G96" s="181"/>
      <c r="H96" s="181"/>
      <c r="I96" s="181"/>
      <c r="J96" s="182" t="s">
        <v>170</v>
      </c>
      <c r="K96" s="181"/>
      <c r="L96" s="59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="2" customFormat="1" ht="10.32" customHeight="1">
      <c r="A97" s="34"/>
      <c r="B97" s="35"/>
      <c r="C97" s="36"/>
      <c r="D97" s="36"/>
      <c r="E97" s="36"/>
      <c r="F97" s="36"/>
      <c r="G97" s="36"/>
      <c r="H97" s="36"/>
      <c r="I97" s="36"/>
      <c r="J97" s="36"/>
      <c r="K97" s="36"/>
      <c r="L97" s="59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="2" customFormat="1" ht="22.8" customHeight="1">
      <c r="A98" s="34"/>
      <c r="B98" s="35"/>
      <c r="C98" s="183" t="s">
        <v>171</v>
      </c>
      <c r="D98" s="36"/>
      <c r="E98" s="36"/>
      <c r="F98" s="36"/>
      <c r="G98" s="36"/>
      <c r="H98" s="36"/>
      <c r="I98" s="36"/>
      <c r="J98" s="106">
        <f>J120</f>
        <v>0</v>
      </c>
      <c r="K98" s="36"/>
      <c r="L98" s="59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3" t="s">
        <v>172</v>
      </c>
    </row>
    <row r="99" s="2" customFormat="1" ht="21.84" customHeight="1">
      <c r="A99" s="34"/>
      <c r="B99" s="35"/>
      <c r="C99" s="36"/>
      <c r="D99" s="36"/>
      <c r="E99" s="36"/>
      <c r="F99" s="36"/>
      <c r="G99" s="36"/>
      <c r="H99" s="36"/>
      <c r="I99" s="36"/>
      <c r="J99" s="36"/>
      <c r="K99" s="36"/>
      <c r="L99" s="59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="2" customFormat="1" ht="6.96" customHeight="1">
      <c r="A100" s="34"/>
      <c r="B100" s="62"/>
      <c r="C100" s="63"/>
      <c r="D100" s="63"/>
      <c r="E100" s="63"/>
      <c r="F100" s="63"/>
      <c r="G100" s="63"/>
      <c r="H100" s="63"/>
      <c r="I100" s="63"/>
      <c r="J100" s="63"/>
      <c r="K100" s="63"/>
      <c r="L100" s="59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4" s="2" customFormat="1" ht="6.96" customHeight="1">
      <c r="A104" s="34"/>
      <c r="B104" s="64"/>
      <c r="C104" s="65"/>
      <c r="D104" s="65"/>
      <c r="E104" s="65"/>
      <c r="F104" s="65"/>
      <c r="G104" s="65"/>
      <c r="H104" s="65"/>
      <c r="I104" s="65"/>
      <c r="J104" s="65"/>
      <c r="K104" s="65"/>
      <c r="L104" s="59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="2" customFormat="1" ht="24.96" customHeight="1">
      <c r="A105" s="34"/>
      <c r="B105" s="35"/>
      <c r="C105" s="19" t="s">
        <v>173</v>
      </c>
      <c r="D105" s="36"/>
      <c r="E105" s="36"/>
      <c r="F105" s="36"/>
      <c r="G105" s="36"/>
      <c r="H105" s="36"/>
      <c r="I105" s="36"/>
      <c r="J105" s="36"/>
      <c r="K105" s="36"/>
      <c r="L105" s="59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="2" customFormat="1" ht="6.96" customHeight="1">
      <c r="A106" s="34"/>
      <c r="B106" s="35"/>
      <c r="C106" s="36"/>
      <c r="D106" s="36"/>
      <c r="E106" s="36"/>
      <c r="F106" s="36"/>
      <c r="G106" s="36"/>
      <c r="H106" s="36"/>
      <c r="I106" s="36"/>
      <c r="J106" s="36"/>
      <c r="K106" s="36"/>
      <c r="L106" s="59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12" customHeight="1">
      <c r="A107" s="34"/>
      <c r="B107" s="35"/>
      <c r="C107" s="28" t="s">
        <v>16</v>
      </c>
      <c r="D107" s="36"/>
      <c r="E107" s="36"/>
      <c r="F107" s="36"/>
      <c r="G107" s="36"/>
      <c r="H107" s="36"/>
      <c r="I107" s="36"/>
      <c r="J107" s="36"/>
      <c r="K107" s="36"/>
      <c r="L107" s="59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16.5" customHeight="1">
      <c r="A108" s="34"/>
      <c r="B108" s="35"/>
      <c r="C108" s="36"/>
      <c r="D108" s="36"/>
      <c r="E108" s="179" t="str">
        <f>E7</f>
        <v>Oprava přejezdů v obvodu ST Karlovy Vary 2023-24</v>
      </c>
      <c r="F108" s="28"/>
      <c r="G108" s="28"/>
      <c r="H108" s="28"/>
      <c r="I108" s="36"/>
      <c r="J108" s="36"/>
      <c r="K108" s="36"/>
      <c r="L108" s="59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1" customFormat="1" ht="12" customHeight="1">
      <c r="B109" s="17"/>
      <c r="C109" s="28" t="s">
        <v>164</v>
      </c>
      <c r="D109" s="18"/>
      <c r="E109" s="18"/>
      <c r="F109" s="18"/>
      <c r="G109" s="18"/>
      <c r="H109" s="18"/>
      <c r="I109" s="18"/>
      <c r="J109" s="18"/>
      <c r="K109" s="18"/>
      <c r="L109" s="16"/>
    </row>
    <row r="110" s="2" customFormat="1" ht="16.5" customHeight="1">
      <c r="A110" s="34"/>
      <c r="B110" s="35"/>
      <c r="C110" s="36"/>
      <c r="D110" s="36"/>
      <c r="E110" s="179" t="s">
        <v>391</v>
      </c>
      <c r="F110" s="36"/>
      <c r="G110" s="36"/>
      <c r="H110" s="36"/>
      <c r="I110" s="36"/>
      <c r="J110" s="36"/>
      <c r="K110" s="36"/>
      <c r="L110" s="59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2" customHeight="1">
      <c r="A111" s="34"/>
      <c r="B111" s="35"/>
      <c r="C111" s="28" t="s">
        <v>166</v>
      </c>
      <c r="D111" s="36"/>
      <c r="E111" s="36"/>
      <c r="F111" s="36"/>
      <c r="G111" s="36"/>
      <c r="H111" s="36"/>
      <c r="I111" s="36"/>
      <c r="J111" s="36"/>
      <c r="K111" s="36"/>
      <c r="L111" s="59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6.5" customHeight="1">
      <c r="A112" s="34"/>
      <c r="B112" s="35"/>
      <c r="C112" s="36"/>
      <c r="D112" s="36"/>
      <c r="E112" s="72" t="str">
        <f>E11</f>
        <v>A.2.2 - Práce SSZT</v>
      </c>
      <c r="F112" s="36"/>
      <c r="G112" s="36"/>
      <c r="H112" s="36"/>
      <c r="I112" s="36"/>
      <c r="J112" s="36"/>
      <c r="K112" s="36"/>
      <c r="L112" s="59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6.96" customHeight="1">
      <c r="A113" s="34"/>
      <c r="B113" s="35"/>
      <c r="C113" s="36"/>
      <c r="D113" s="36"/>
      <c r="E113" s="36"/>
      <c r="F113" s="36"/>
      <c r="G113" s="36"/>
      <c r="H113" s="36"/>
      <c r="I113" s="36"/>
      <c r="J113" s="36"/>
      <c r="K113" s="36"/>
      <c r="L113" s="59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2" customHeight="1">
      <c r="A114" s="34"/>
      <c r="B114" s="35"/>
      <c r="C114" s="28" t="s">
        <v>20</v>
      </c>
      <c r="D114" s="36"/>
      <c r="E114" s="36"/>
      <c r="F114" s="23" t="str">
        <f>F14</f>
        <v>ST Karlovy Vary</v>
      </c>
      <c r="G114" s="36"/>
      <c r="H114" s="36"/>
      <c r="I114" s="28" t="s">
        <v>22</v>
      </c>
      <c r="J114" s="75" t="str">
        <f>IF(J14="","",J14)</f>
        <v>1. 2. 2023</v>
      </c>
      <c r="K114" s="36"/>
      <c r="L114" s="59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6.96" customHeight="1">
      <c r="A115" s="34"/>
      <c r="B115" s="35"/>
      <c r="C115" s="36"/>
      <c r="D115" s="36"/>
      <c r="E115" s="36"/>
      <c r="F115" s="36"/>
      <c r="G115" s="36"/>
      <c r="H115" s="36"/>
      <c r="I115" s="36"/>
      <c r="J115" s="36"/>
      <c r="K115" s="36"/>
      <c r="L115" s="59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5.15" customHeight="1">
      <c r="A116" s="34"/>
      <c r="B116" s="35"/>
      <c r="C116" s="28" t="s">
        <v>24</v>
      </c>
      <c r="D116" s="36"/>
      <c r="E116" s="36"/>
      <c r="F116" s="23" t="str">
        <f>E17</f>
        <v>Správa železnic,s.o.;OŘ ÚNL - ST Karlovy Vary</v>
      </c>
      <c r="G116" s="36"/>
      <c r="H116" s="36"/>
      <c r="I116" s="28" t="s">
        <v>32</v>
      </c>
      <c r="J116" s="32" t="str">
        <f>E23</f>
        <v xml:space="preserve"> </v>
      </c>
      <c r="K116" s="36"/>
      <c r="L116" s="59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5.15" customHeight="1">
      <c r="A117" s="34"/>
      <c r="B117" s="35"/>
      <c r="C117" s="28" t="s">
        <v>30</v>
      </c>
      <c r="D117" s="36"/>
      <c r="E117" s="36"/>
      <c r="F117" s="23" t="str">
        <f>IF(E20="","",E20)</f>
        <v>Vyplň údaj</v>
      </c>
      <c r="G117" s="36"/>
      <c r="H117" s="36"/>
      <c r="I117" s="28" t="s">
        <v>35</v>
      </c>
      <c r="J117" s="32" t="str">
        <f>E26</f>
        <v>Pavlína Liprtová</v>
      </c>
      <c r="K117" s="36"/>
      <c r="L117" s="59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0.32" customHeight="1">
      <c r="A118" s="34"/>
      <c r="B118" s="35"/>
      <c r="C118" s="36"/>
      <c r="D118" s="36"/>
      <c r="E118" s="36"/>
      <c r="F118" s="36"/>
      <c r="G118" s="36"/>
      <c r="H118" s="36"/>
      <c r="I118" s="36"/>
      <c r="J118" s="36"/>
      <c r="K118" s="36"/>
      <c r="L118" s="59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9" customFormat="1" ht="29.28" customHeight="1">
      <c r="A119" s="184"/>
      <c r="B119" s="185"/>
      <c r="C119" s="186" t="s">
        <v>174</v>
      </c>
      <c r="D119" s="187" t="s">
        <v>63</v>
      </c>
      <c r="E119" s="187" t="s">
        <v>59</v>
      </c>
      <c r="F119" s="187" t="s">
        <v>60</v>
      </c>
      <c r="G119" s="187" t="s">
        <v>175</v>
      </c>
      <c r="H119" s="187" t="s">
        <v>176</v>
      </c>
      <c r="I119" s="187" t="s">
        <v>177</v>
      </c>
      <c r="J119" s="187" t="s">
        <v>170</v>
      </c>
      <c r="K119" s="188" t="s">
        <v>178</v>
      </c>
      <c r="L119" s="189"/>
      <c r="M119" s="96" t="s">
        <v>1</v>
      </c>
      <c r="N119" s="97" t="s">
        <v>42</v>
      </c>
      <c r="O119" s="97" t="s">
        <v>179</v>
      </c>
      <c r="P119" s="97" t="s">
        <v>180</v>
      </c>
      <c r="Q119" s="97" t="s">
        <v>181</v>
      </c>
      <c r="R119" s="97" t="s">
        <v>182</v>
      </c>
      <c r="S119" s="97" t="s">
        <v>183</v>
      </c>
      <c r="T119" s="98" t="s">
        <v>184</v>
      </c>
      <c r="U119" s="184"/>
      <c r="V119" s="184"/>
      <c r="W119" s="184"/>
      <c r="X119" s="184"/>
      <c r="Y119" s="184"/>
      <c r="Z119" s="184"/>
      <c r="AA119" s="184"/>
      <c r="AB119" s="184"/>
      <c r="AC119" s="184"/>
      <c r="AD119" s="184"/>
      <c r="AE119" s="184"/>
    </row>
    <row r="120" s="2" customFormat="1" ht="22.8" customHeight="1">
      <c r="A120" s="34"/>
      <c r="B120" s="35"/>
      <c r="C120" s="103" t="s">
        <v>185</v>
      </c>
      <c r="D120" s="36"/>
      <c r="E120" s="36"/>
      <c r="F120" s="36"/>
      <c r="G120" s="36"/>
      <c r="H120" s="36"/>
      <c r="I120" s="36"/>
      <c r="J120" s="190">
        <f>BK120</f>
        <v>0</v>
      </c>
      <c r="K120" s="36"/>
      <c r="L120" s="40"/>
      <c r="M120" s="99"/>
      <c r="N120" s="191"/>
      <c r="O120" s="100"/>
      <c r="P120" s="192">
        <f>SUM(P121:P122)</f>
        <v>0</v>
      </c>
      <c r="Q120" s="100"/>
      <c r="R120" s="192">
        <f>SUM(R121:R122)</f>
        <v>0</v>
      </c>
      <c r="S120" s="100"/>
      <c r="T120" s="193">
        <f>SUM(T121:T122)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3" t="s">
        <v>77</v>
      </c>
      <c r="AU120" s="13" t="s">
        <v>172</v>
      </c>
      <c r="BK120" s="194">
        <f>SUM(BK121:BK122)</f>
        <v>0</v>
      </c>
    </row>
    <row r="121" s="2" customFormat="1" ht="16.5" customHeight="1">
      <c r="A121" s="34"/>
      <c r="B121" s="35"/>
      <c r="C121" s="195" t="s">
        <v>85</v>
      </c>
      <c r="D121" s="195" t="s">
        <v>186</v>
      </c>
      <c r="E121" s="196" t="s">
        <v>360</v>
      </c>
      <c r="F121" s="197" t="s">
        <v>361</v>
      </c>
      <c r="G121" s="198" t="s">
        <v>218</v>
      </c>
      <c r="H121" s="199">
        <v>2</v>
      </c>
      <c r="I121" s="200"/>
      <c r="J121" s="201">
        <f>ROUND(I121*H121,2)</f>
        <v>0</v>
      </c>
      <c r="K121" s="197" t="s">
        <v>190</v>
      </c>
      <c r="L121" s="40"/>
      <c r="M121" s="202" t="s">
        <v>1</v>
      </c>
      <c r="N121" s="203" t="s">
        <v>43</v>
      </c>
      <c r="O121" s="87"/>
      <c r="P121" s="204">
        <f>O121*H121</f>
        <v>0</v>
      </c>
      <c r="Q121" s="204">
        <v>0</v>
      </c>
      <c r="R121" s="204">
        <f>Q121*H121</f>
        <v>0</v>
      </c>
      <c r="S121" s="204">
        <v>0</v>
      </c>
      <c r="T121" s="205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206" t="s">
        <v>288</v>
      </c>
      <c r="AT121" s="206" t="s">
        <v>186</v>
      </c>
      <c r="AU121" s="206" t="s">
        <v>78</v>
      </c>
      <c r="AY121" s="13" t="s">
        <v>192</v>
      </c>
      <c r="BE121" s="207">
        <f>IF(N121="základní",J121,0)</f>
        <v>0</v>
      </c>
      <c r="BF121" s="207">
        <f>IF(N121="snížená",J121,0)</f>
        <v>0</v>
      </c>
      <c r="BG121" s="207">
        <f>IF(N121="zákl. přenesená",J121,0)</f>
        <v>0</v>
      </c>
      <c r="BH121" s="207">
        <f>IF(N121="sníž. přenesená",J121,0)</f>
        <v>0</v>
      </c>
      <c r="BI121" s="207">
        <f>IF(N121="nulová",J121,0)</f>
        <v>0</v>
      </c>
      <c r="BJ121" s="13" t="s">
        <v>85</v>
      </c>
      <c r="BK121" s="207">
        <f>ROUND(I121*H121,2)</f>
        <v>0</v>
      </c>
      <c r="BL121" s="13" t="s">
        <v>288</v>
      </c>
      <c r="BM121" s="206" t="s">
        <v>506</v>
      </c>
    </row>
    <row r="122" s="2" customFormat="1" ht="37.8" customHeight="1">
      <c r="A122" s="34"/>
      <c r="B122" s="35"/>
      <c r="C122" s="195" t="s">
        <v>87</v>
      </c>
      <c r="D122" s="195" t="s">
        <v>186</v>
      </c>
      <c r="E122" s="196" t="s">
        <v>363</v>
      </c>
      <c r="F122" s="197" t="s">
        <v>364</v>
      </c>
      <c r="G122" s="198" t="s">
        <v>218</v>
      </c>
      <c r="H122" s="199">
        <v>2</v>
      </c>
      <c r="I122" s="200"/>
      <c r="J122" s="201">
        <f>ROUND(I122*H122,2)</f>
        <v>0</v>
      </c>
      <c r="K122" s="197" t="s">
        <v>190</v>
      </c>
      <c r="L122" s="40"/>
      <c r="M122" s="237" t="s">
        <v>1</v>
      </c>
      <c r="N122" s="238" t="s">
        <v>43</v>
      </c>
      <c r="O122" s="239"/>
      <c r="P122" s="240">
        <f>O122*H122</f>
        <v>0</v>
      </c>
      <c r="Q122" s="240">
        <v>0</v>
      </c>
      <c r="R122" s="240">
        <f>Q122*H122</f>
        <v>0</v>
      </c>
      <c r="S122" s="240">
        <v>0</v>
      </c>
      <c r="T122" s="241">
        <f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206" t="s">
        <v>288</v>
      </c>
      <c r="AT122" s="206" t="s">
        <v>186</v>
      </c>
      <c r="AU122" s="206" t="s">
        <v>78</v>
      </c>
      <c r="AY122" s="13" t="s">
        <v>192</v>
      </c>
      <c r="BE122" s="207">
        <f>IF(N122="základní",J122,0)</f>
        <v>0</v>
      </c>
      <c r="BF122" s="207">
        <f>IF(N122="snížená",J122,0)</f>
        <v>0</v>
      </c>
      <c r="BG122" s="207">
        <f>IF(N122="zákl. přenesená",J122,0)</f>
        <v>0</v>
      </c>
      <c r="BH122" s="207">
        <f>IF(N122="sníž. přenesená",J122,0)</f>
        <v>0</v>
      </c>
      <c r="BI122" s="207">
        <f>IF(N122="nulová",J122,0)</f>
        <v>0</v>
      </c>
      <c r="BJ122" s="13" t="s">
        <v>85</v>
      </c>
      <c r="BK122" s="207">
        <f>ROUND(I122*H122,2)</f>
        <v>0</v>
      </c>
      <c r="BL122" s="13" t="s">
        <v>288</v>
      </c>
      <c r="BM122" s="206" t="s">
        <v>507</v>
      </c>
    </row>
    <row r="123" s="2" customFormat="1" ht="6.96" customHeight="1">
      <c r="A123" s="34"/>
      <c r="B123" s="62"/>
      <c r="C123" s="63"/>
      <c r="D123" s="63"/>
      <c r="E123" s="63"/>
      <c r="F123" s="63"/>
      <c r="G123" s="63"/>
      <c r="H123" s="63"/>
      <c r="I123" s="63"/>
      <c r="J123" s="63"/>
      <c r="K123" s="63"/>
      <c r="L123" s="40"/>
      <c r="M123" s="34"/>
      <c r="O123" s="34"/>
      <c r="P123" s="34"/>
      <c r="Q123" s="34"/>
      <c r="R123" s="34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</sheetData>
  <sheetProtection sheet="1" autoFilter="0" formatColumns="0" formatRows="0" objects="1" scenarios="1" spinCount="100000" saltValue="HTAbErbpJm0iJD3l9pXFLVjMvgrqNwyPxy8+KjQ3WDpZSZ29O/0D8UoSg+BiQ4nvu/iMYm/bwqueB+a+MKJNSw==" hashValue="bjE81RdaOIVyLOZHQrOXIfwToNELs/e2pFRH+A2AgTfETrQtOp+ofIuM56TSKWRgRBUQwFgW7Zf/aWad7w9ifg==" algorithmName="SHA-512" password="CC35"/>
  <autoFilter ref="C119:K122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8:H108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107</v>
      </c>
    </row>
    <row r="3" s="1" customFormat="1" ht="6.96" customHeight="1">
      <c r="B3" s="142"/>
      <c r="C3" s="143"/>
      <c r="D3" s="143"/>
      <c r="E3" s="143"/>
      <c r="F3" s="143"/>
      <c r="G3" s="143"/>
      <c r="H3" s="143"/>
      <c r="I3" s="143"/>
      <c r="J3" s="143"/>
      <c r="K3" s="143"/>
      <c r="L3" s="16"/>
      <c r="AT3" s="13" t="s">
        <v>87</v>
      </c>
    </row>
    <row r="4" s="1" customFormat="1" ht="24.96" customHeight="1">
      <c r="B4" s="16"/>
      <c r="D4" s="144" t="s">
        <v>163</v>
      </c>
      <c r="L4" s="16"/>
      <c r="M4" s="145" t="s">
        <v>10</v>
      </c>
      <c r="AT4" s="13" t="s">
        <v>4</v>
      </c>
    </row>
    <row r="5" s="1" customFormat="1" ht="6.96" customHeight="1">
      <c r="B5" s="16"/>
      <c r="L5" s="16"/>
    </row>
    <row r="6" s="1" customFormat="1" ht="12" customHeight="1">
      <c r="B6" s="16"/>
      <c r="D6" s="146" t="s">
        <v>16</v>
      </c>
      <c r="L6" s="16"/>
    </row>
    <row r="7" s="1" customFormat="1" ht="16.5" customHeight="1">
      <c r="B7" s="16"/>
      <c r="E7" s="147" t="str">
        <f>'Rekapitulace stavby'!K6</f>
        <v>Oprava přejezdů v obvodu ST Karlovy Vary 2023-24</v>
      </c>
      <c r="F7" s="146"/>
      <c r="G7" s="146"/>
      <c r="H7" s="146"/>
      <c r="L7" s="16"/>
    </row>
    <row r="8" s="1" customFormat="1" ht="12" customHeight="1">
      <c r="B8" s="16"/>
      <c r="D8" s="146" t="s">
        <v>164</v>
      </c>
      <c r="L8" s="16"/>
    </row>
    <row r="9" s="2" customFormat="1" ht="16.5" customHeight="1">
      <c r="A9" s="34"/>
      <c r="B9" s="40"/>
      <c r="C9" s="34"/>
      <c r="D9" s="34"/>
      <c r="E9" s="147" t="s">
        <v>391</v>
      </c>
      <c r="F9" s="34"/>
      <c r="G9" s="34"/>
      <c r="H9" s="34"/>
      <c r="I9" s="34"/>
      <c r="J9" s="34"/>
      <c r="K9" s="34"/>
      <c r="L9" s="5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 ht="12" customHeight="1">
      <c r="A10" s="34"/>
      <c r="B10" s="40"/>
      <c r="C10" s="34"/>
      <c r="D10" s="146" t="s">
        <v>166</v>
      </c>
      <c r="E10" s="34"/>
      <c r="F10" s="34"/>
      <c r="G10" s="34"/>
      <c r="H10" s="34"/>
      <c r="I10" s="34"/>
      <c r="J10" s="34"/>
      <c r="K10" s="34"/>
      <c r="L10" s="5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6.5" customHeight="1">
      <c r="A11" s="34"/>
      <c r="B11" s="40"/>
      <c r="C11" s="34"/>
      <c r="D11" s="34"/>
      <c r="E11" s="148" t="s">
        <v>508</v>
      </c>
      <c r="F11" s="34"/>
      <c r="G11" s="34"/>
      <c r="H11" s="34"/>
      <c r="I11" s="34"/>
      <c r="J11" s="34"/>
      <c r="K11" s="34"/>
      <c r="L11" s="5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>
      <c r="A12" s="34"/>
      <c r="B12" s="40"/>
      <c r="C12" s="34"/>
      <c r="D12" s="34"/>
      <c r="E12" s="34"/>
      <c r="F12" s="34"/>
      <c r="G12" s="34"/>
      <c r="H12" s="34"/>
      <c r="I12" s="34"/>
      <c r="J12" s="34"/>
      <c r="K12" s="34"/>
      <c r="L12" s="5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2" customHeight="1">
      <c r="A13" s="34"/>
      <c r="B13" s="40"/>
      <c r="C13" s="34"/>
      <c r="D13" s="146" t="s">
        <v>18</v>
      </c>
      <c r="E13" s="34"/>
      <c r="F13" s="137" t="s">
        <v>1</v>
      </c>
      <c r="G13" s="34"/>
      <c r="H13" s="34"/>
      <c r="I13" s="146" t="s">
        <v>19</v>
      </c>
      <c r="J13" s="137" t="s">
        <v>1</v>
      </c>
      <c r="K13" s="34"/>
      <c r="L13" s="5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40"/>
      <c r="C14" s="34"/>
      <c r="D14" s="146" t="s">
        <v>20</v>
      </c>
      <c r="E14" s="34"/>
      <c r="F14" s="137" t="s">
        <v>21</v>
      </c>
      <c r="G14" s="34"/>
      <c r="H14" s="34"/>
      <c r="I14" s="146" t="s">
        <v>22</v>
      </c>
      <c r="J14" s="149" t="str">
        <f>'Rekapitulace stavby'!AN8</f>
        <v>1. 2. 2023</v>
      </c>
      <c r="K14" s="34"/>
      <c r="L14" s="5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0.8" customHeight="1">
      <c r="A15" s="34"/>
      <c r="B15" s="40"/>
      <c r="C15" s="34"/>
      <c r="D15" s="34"/>
      <c r="E15" s="34"/>
      <c r="F15" s="34"/>
      <c r="G15" s="34"/>
      <c r="H15" s="34"/>
      <c r="I15" s="34"/>
      <c r="J15" s="34"/>
      <c r="K15" s="34"/>
      <c r="L15" s="5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12" customHeight="1">
      <c r="A16" s="34"/>
      <c r="B16" s="40"/>
      <c r="C16" s="34"/>
      <c r="D16" s="146" t="s">
        <v>24</v>
      </c>
      <c r="E16" s="34"/>
      <c r="F16" s="34"/>
      <c r="G16" s="34"/>
      <c r="H16" s="34"/>
      <c r="I16" s="146" t="s">
        <v>25</v>
      </c>
      <c r="J16" s="137" t="s">
        <v>26</v>
      </c>
      <c r="K16" s="34"/>
      <c r="L16" s="5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8" customHeight="1">
      <c r="A17" s="34"/>
      <c r="B17" s="40"/>
      <c r="C17" s="34"/>
      <c r="D17" s="34"/>
      <c r="E17" s="137" t="s">
        <v>27</v>
      </c>
      <c r="F17" s="34"/>
      <c r="G17" s="34"/>
      <c r="H17" s="34"/>
      <c r="I17" s="146" t="s">
        <v>28</v>
      </c>
      <c r="J17" s="137" t="s">
        <v>29</v>
      </c>
      <c r="K17" s="34"/>
      <c r="L17" s="5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6.96" customHeight="1">
      <c r="A18" s="34"/>
      <c r="B18" s="40"/>
      <c r="C18" s="34"/>
      <c r="D18" s="34"/>
      <c r="E18" s="34"/>
      <c r="F18" s="34"/>
      <c r="G18" s="34"/>
      <c r="H18" s="34"/>
      <c r="I18" s="34"/>
      <c r="J18" s="34"/>
      <c r="K18" s="34"/>
      <c r="L18" s="5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12" customHeight="1">
      <c r="A19" s="34"/>
      <c r="B19" s="40"/>
      <c r="C19" s="34"/>
      <c r="D19" s="146" t="s">
        <v>30</v>
      </c>
      <c r="E19" s="34"/>
      <c r="F19" s="34"/>
      <c r="G19" s="34"/>
      <c r="H19" s="34"/>
      <c r="I19" s="146" t="s">
        <v>25</v>
      </c>
      <c r="J19" s="29" t="str">
        <f>'Rekapitulace stavby'!AN13</f>
        <v>Vyplň údaj</v>
      </c>
      <c r="K19" s="34"/>
      <c r="L19" s="5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8" customHeight="1">
      <c r="A20" s="34"/>
      <c r="B20" s="40"/>
      <c r="C20" s="34"/>
      <c r="D20" s="34"/>
      <c r="E20" s="29" t="str">
        <f>'Rekapitulace stavby'!E14</f>
        <v>Vyplň údaj</v>
      </c>
      <c r="F20" s="137"/>
      <c r="G20" s="137"/>
      <c r="H20" s="137"/>
      <c r="I20" s="146" t="s">
        <v>28</v>
      </c>
      <c r="J20" s="29" t="str">
        <f>'Rekapitulace stavby'!AN14</f>
        <v>Vyplň údaj</v>
      </c>
      <c r="K20" s="34"/>
      <c r="L20" s="5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6.96" customHeight="1">
      <c r="A21" s="34"/>
      <c r="B21" s="40"/>
      <c r="C21" s="34"/>
      <c r="D21" s="34"/>
      <c r="E21" s="34"/>
      <c r="F21" s="34"/>
      <c r="G21" s="34"/>
      <c r="H21" s="34"/>
      <c r="I21" s="34"/>
      <c r="J21" s="34"/>
      <c r="K21" s="34"/>
      <c r="L21" s="5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12" customHeight="1">
      <c r="A22" s="34"/>
      <c r="B22" s="40"/>
      <c r="C22" s="34"/>
      <c r="D22" s="146" t="s">
        <v>32</v>
      </c>
      <c r="E22" s="34"/>
      <c r="F22" s="34"/>
      <c r="G22" s="34"/>
      <c r="H22" s="34"/>
      <c r="I22" s="146" t="s">
        <v>25</v>
      </c>
      <c r="J22" s="137" t="str">
        <f>IF('Rekapitulace stavby'!AN16="","",'Rekapitulace stavby'!AN16)</f>
        <v/>
      </c>
      <c r="K22" s="34"/>
      <c r="L22" s="5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8" customHeight="1">
      <c r="A23" s="34"/>
      <c r="B23" s="40"/>
      <c r="C23" s="34"/>
      <c r="D23" s="34"/>
      <c r="E23" s="137" t="str">
        <f>IF('Rekapitulace stavby'!E17="","",'Rekapitulace stavby'!E17)</f>
        <v xml:space="preserve"> </v>
      </c>
      <c r="F23" s="34"/>
      <c r="G23" s="34"/>
      <c r="H23" s="34"/>
      <c r="I23" s="146" t="s">
        <v>28</v>
      </c>
      <c r="J23" s="137" t="str">
        <f>IF('Rekapitulace stavby'!AN17="","",'Rekapitulace stavby'!AN17)</f>
        <v/>
      </c>
      <c r="K23" s="34"/>
      <c r="L23" s="5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6.96" customHeight="1">
      <c r="A24" s="34"/>
      <c r="B24" s="40"/>
      <c r="C24" s="34"/>
      <c r="D24" s="34"/>
      <c r="E24" s="34"/>
      <c r="F24" s="34"/>
      <c r="G24" s="34"/>
      <c r="H24" s="34"/>
      <c r="I24" s="34"/>
      <c r="J24" s="34"/>
      <c r="K24" s="34"/>
      <c r="L24" s="5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12" customHeight="1">
      <c r="A25" s="34"/>
      <c r="B25" s="40"/>
      <c r="C25" s="34"/>
      <c r="D25" s="146" t="s">
        <v>35</v>
      </c>
      <c r="E25" s="34"/>
      <c r="F25" s="34"/>
      <c r="G25" s="34"/>
      <c r="H25" s="34"/>
      <c r="I25" s="146" t="s">
        <v>25</v>
      </c>
      <c r="J25" s="137" t="s">
        <v>1</v>
      </c>
      <c r="K25" s="34"/>
      <c r="L25" s="5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8" customHeight="1">
      <c r="A26" s="34"/>
      <c r="B26" s="40"/>
      <c r="C26" s="34"/>
      <c r="D26" s="34"/>
      <c r="E26" s="137" t="s">
        <v>36</v>
      </c>
      <c r="F26" s="34"/>
      <c r="G26" s="34"/>
      <c r="H26" s="34"/>
      <c r="I26" s="146" t="s">
        <v>28</v>
      </c>
      <c r="J26" s="137" t="s">
        <v>1</v>
      </c>
      <c r="K26" s="34"/>
      <c r="L26" s="5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2" customFormat="1" ht="6.96" customHeight="1">
      <c r="A27" s="34"/>
      <c r="B27" s="40"/>
      <c r="C27" s="34"/>
      <c r="D27" s="34"/>
      <c r="E27" s="34"/>
      <c r="F27" s="34"/>
      <c r="G27" s="34"/>
      <c r="H27" s="34"/>
      <c r="I27" s="34"/>
      <c r="J27" s="34"/>
      <c r="K27" s="34"/>
      <c r="L27" s="59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="2" customFormat="1" ht="12" customHeight="1">
      <c r="A28" s="34"/>
      <c r="B28" s="40"/>
      <c r="C28" s="34"/>
      <c r="D28" s="146" t="s">
        <v>37</v>
      </c>
      <c r="E28" s="34"/>
      <c r="F28" s="34"/>
      <c r="G28" s="34"/>
      <c r="H28" s="34"/>
      <c r="I28" s="34"/>
      <c r="J28" s="34"/>
      <c r="K28" s="34"/>
      <c r="L28" s="5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8" customFormat="1" ht="16.5" customHeight="1">
      <c r="A29" s="150"/>
      <c r="B29" s="151"/>
      <c r="C29" s="150"/>
      <c r="D29" s="150"/>
      <c r="E29" s="152" t="s">
        <v>1</v>
      </c>
      <c r="F29" s="152"/>
      <c r="G29" s="152"/>
      <c r="H29" s="152"/>
      <c r="I29" s="150"/>
      <c r="J29" s="150"/>
      <c r="K29" s="150"/>
      <c r="L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="2" customFormat="1" ht="6.96" customHeight="1">
      <c r="A30" s="34"/>
      <c r="B30" s="40"/>
      <c r="C30" s="34"/>
      <c r="D30" s="34"/>
      <c r="E30" s="34"/>
      <c r="F30" s="34"/>
      <c r="G30" s="34"/>
      <c r="H30" s="34"/>
      <c r="I30" s="34"/>
      <c r="J30" s="34"/>
      <c r="K30" s="34"/>
      <c r="L30" s="5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40"/>
      <c r="C31" s="34"/>
      <c r="D31" s="154"/>
      <c r="E31" s="154"/>
      <c r="F31" s="154"/>
      <c r="G31" s="154"/>
      <c r="H31" s="154"/>
      <c r="I31" s="154"/>
      <c r="J31" s="154"/>
      <c r="K31" s="154"/>
      <c r="L31" s="5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25.44" customHeight="1">
      <c r="A32" s="34"/>
      <c r="B32" s="40"/>
      <c r="C32" s="34"/>
      <c r="D32" s="155" t="s">
        <v>38</v>
      </c>
      <c r="E32" s="34"/>
      <c r="F32" s="34"/>
      <c r="G32" s="34"/>
      <c r="H32" s="34"/>
      <c r="I32" s="34"/>
      <c r="J32" s="156">
        <f>ROUND(J120, 2)</f>
        <v>0</v>
      </c>
      <c r="K32" s="34"/>
      <c r="L32" s="5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6.96" customHeight="1">
      <c r="A33" s="34"/>
      <c r="B33" s="40"/>
      <c r="C33" s="34"/>
      <c r="D33" s="154"/>
      <c r="E33" s="154"/>
      <c r="F33" s="154"/>
      <c r="G33" s="154"/>
      <c r="H33" s="154"/>
      <c r="I33" s="154"/>
      <c r="J33" s="154"/>
      <c r="K33" s="154"/>
      <c r="L33" s="5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40"/>
      <c r="C34" s="34"/>
      <c r="D34" s="34"/>
      <c r="E34" s="34"/>
      <c r="F34" s="157" t="s">
        <v>40</v>
      </c>
      <c r="G34" s="34"/>
      <c r="H34" s="34"/>
      <c r="I34" s="157" t="s">
        <v>39</v>
      </c>
      <c r="J34" s="157" t="s">
        <v>41</v>
      </c>
      <c r="K34" s="34"/>
      <c r="L34" s="5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="2" customFormat="1" ht="14.4" customHeight="1">
      <c r="A35" s="34"/>
      <c r="B35" s="40"/>
      <c r="C35" s="34"/>
      <c r="D35" s="158" t="s">
        <v>42</v>
      </c>
      <c r="E35" s="146" t="s">
        <v>43</v>
      </c>
      <c r="F35" s="159">
        <f>ROUND((SUM(BE120:BE133)),  2)</f>
        <v>0</v>
      </c>
      <c r="G35" s="34"/>
      <c r="H35" s="34"/>
      <c r="I35" s="160">
        <v>0.20999999999999999</v>
      </c>
      <c r="J35" s="159">
        <f>ROUND(((SUM(BE120:BE133))*I35),  2)</f>
        <v>0</v>
      </c>
      <c r="K35" s="34"/>
      <c r="L35" s="5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14.4" customHeight="1">
      <c r="A36" s="34"/>
      <c r="B36" s="40"/>
      <c r="C36" s="34"/>
      <c r="D36" s="34"/>
      <c r="E36" s="146" t="s">
        <v>44</v>
      </c>
      <c r="F36" s="159">
        <f>ROUND((SUM(BF120:BF133)),  2)</f>
        <v>0</v>
      </c>
      <c r="G36" s="34"/>
      <c r="H36" s="34"/>
      <c r="I36" s="160">
        <v>0.14999999999999999</v>
      </c>
      <c r="J36" s="159">
        <f>ROUND(((SUM(BF120:BF133))*I36),  2)</f>
        <v>0</v>
      </c>
      <c r="K36" s="34"/>
      <c r="L36" s="5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46" t="s">
        <v>45</v>
      </c>
      <c r="F37" s="159">
        <f>ROUND((SUM(BG120:BG133)),  2)</f>
        <v>0</v>
      </c>
      <c r="G37" s="34"/>
      <c r="H37" s="34"/>
      <c r="I37" s="160">
        <v>0.20999999999999999</v>
      </c>
      <c r="J37" s="159">
        <f>0</f>
        <v>0</v>
      </c>
      <c r="K37" s="34"/>
      <c r="L37" s="5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14.4" customHeight="1">
      <c r="A38" s="34"/>
      <c r="B38" s="40"/>
      <c r="C38" s="34"/>
      <c r="D38" s="34"/>
      <c r="E38" s="146" t="s">
        <v>46</v>
      </c>
      <c r="F38" s="159">
        <f>ROUND((SUM(BH120:BH133)),  2)</f>
        <v>0</v>
      </c>
      <c r="G38" s="34"/>
      <c r="H38" s="34"/>
      <c r="I38" s="160">
        <v>0.14999999999999999</v>
      </c>
      <c r="J38" s="159">
        <f>0</f>
        <v>0</v>
      </c>
      <c r="K38" s="34"/>
      <c r="L38" s="5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14.4" customHeight="1">
      <c r="A39" s="34"/>
      <c r="B39" s="40"/>
      <c r="C39" s="34"/>
      <c r="D39" s="34"/>
      <c r="E39" s="146" t="s">
        <v>47</v>
      </c>
      <c r="F39" s="159">
        <f>ROUND((SUM(BI120:BI133)),  2)</f>
        <v>0</v>
      </c>
      <c r="G39" s="34"/>
      <c r="H39" s="34"/>
      <c r="I39" s="160">
        <v>0</v>
      </c>
      <c r="J39" s="159">
        <f>0</f>
        <v>0</v>
      </c>
      <c r="K39" s="34"/>
      <c r="L39" s="5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6.96" customHeight="1">
      <c r="A40" s="34"/>
      <c r="B40" s="40"/>
      <c r="C40" s="34"/>
      <c r="D40" s="34"/>
      <c r="E40" s="34"/>
      <c r="F40" s="34"/>
      <c r="G40" s="34"/>
      <c r="H40" s="34"/>
      <c r="I40" s="34"/>
      <c r="J40" s="34"/>
      <c r="K40" s="34"/>
      <c r="L40" s="5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2" customFormat="1" ht="25.44" customHeight="1">
      <c r="A41" s="34"/>
      <c r="B41" s="40"/>
      <c r="C41" s="161"/>
      <c r="D41" s="162" t="s">
        <v>48</v>
      </c>
      <c r="E41" s="163"/>
      <c r="F41" s="163"/>
      <c r="G41" s="164" t="s">
        <v>49</v>
      </c>
      <c r="H41" s="165" t="s">
        <v>50</v>
      </c>
      <c r="I41" s="163"/>
      <c r="J41" s="166">
        <f>SUM(J32:J39)</f>
        <v>0</v>
      </c>
      <c r="K41" s="167"/>
      <c r="L41" s="59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="2" customFormat="1" ht="14.4" customHeight="1">
      <c r="A42" s="34"/>
      <c r="B42" s="40"/>
      <c r="C42" s="34"/>
      <c r="D42" s="34"/>
      <c r="E42" s="34"/>
      <c r="F42" s="34"/>
      <c r="G42" s="34"/>
      <c r="H42" s="34"/>
      <c r="I42" s="34"/>
      <c r="J42" s="34"/>
      <c r="K42" s="34"/>
      <c r="L42" s="59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="1" customFormat="1" ht="14.4" customHeight="1">
      <c r="B43" s="16"/>
      <c r="L43" s="16"/>
    </row>
    <row r="44" s="1" customFormat="1" ht="14.4" customHeight="1">
      <c r="B44" s="16"/>
      <c r="L44" s="16"/>
    </row>
    <row r="45" s="1" customFormat="1" ht="14.4" customHeight="1">
      <c r="B45" s="16"/>
      <c r="L45" s="16"/>
    </row>
    <row r="46" s="1" customFormat="1" ht="14.4" customHeight="1">
      <c r="B46" s="16"/>
      <c r="L46" s="16"/>
    </row>
    <row r="47" s="1" customFormat="1" ht="14.4" customHeight="1">
      <c r="B47" s="16"/>
      <c r="L47" s="16"/>
    </row>
    <row r="48" s="1" customFormat="1" ht="14.4" customHeight="1">
      <c r="B48" s="16"/>
      <c r="L48" s="16"/>
    </row>
    <row r="49" s="1" customFormat="1" ht="14.4" customHeight="1">
      <c r="B49" s="16"/>
      <c r="L49" s="16"/>
    </row>
    <row r="50" s="2" customFormat="1" ht="14.4" customHeight="1">
      <c r="B50" s="59"/>
      <c r="D50" s="168" t="s">
        <v>51</v>
      </c>
      <c r="E50" s="169"/>
      <c r="F50" s="169"/>
      <c r="G50" s="168" t="s">
        <v>52</v>
      </c>
      <c r="H50" s="169"/>
      <c r="I50" s="169"/>
      <c r="J50" s="169"/>
      <c r="K50" s="169"/>
      <c r="L50" s="59"/>
    </row>
    <row r="51">
      <c r="B51" s="16"/>
      <c r="L51" s="16"/>
    </row>
    <row r="52">
      <c r="B52" s="16"/>
      <c r="L52" s="16"/>
    </row>
    <row r="53">
      <c r="B53" s="16"/>
      <c r="L53" s="16"/>
    </row>
    <row r="54">
      <c r="B54" s="16"/>
      <c r="L54" s="16"/>
    </row>
    <row r="55">
      <c r="B55" s="16"/>
      <c r="L55" s="16"/>
    </row>
    <row r="56">
      <c r="B56" s="16"/>
      <c r="L56" s="16"/>
    </row>
    <row r="57">
      <c r="B57" s="16"/>
      <c r="L57" s="16"/>
    </row>
    <row r="58">
      <c r="B58" s="16"/>
      <c r="L58" s="16"/>
    </row>
    <row r="59">
      <c r="B59" s="16"/>
      <c r="L59" s="16"/>
    </row>
    <row r="60">
      <c r="B60" s="16"/>
      <c r="L60" s="16"/>
    </row>
    <row r="61" s="2" customFormat="1">
      <c r="A61" s="34"/>
      <c r="B61" s="40"/>
      <c r="C61" s="34"/>
      <c r="D61" s="170" t="s">
        <v>53</v>
      </c>
      <c r="E61" s="171"/>
      <c r="F61" s="172" t="s">
        <v>54</v>
      </c>
      <c r="G61" s="170" t="s">
        <v>53</v>
      </c>
      <c r="H61" s="171"/>
      <c r="I61" s="171"/>
      <c r="J61" s="173" t="s">
        <v>54</v>
      </c>
      <c r="K61" s="171"/>
      <c r="L61" s="59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6"/>
      <c r="L62" s="16"/>
    </row>
    <row r="63">
      <c r="B63" s="16"/>
      <c r="L63" s="16"/>
    </row>
    <row r="64">
      <c r="B64" s="16"/>
      <c r="L64" s="16"/>
    </row>
    <row r="65" s="2" customFormat="1">
      <c r="A65" s="34"/>
      <c r="B65" s="40"/>
      <c r="C65" s="34"/>
      <c r="D65" s="168" t="s">
        <v>55</v>
      </c>
      <c r="E65" s="174"/>
      <c r="F65" s="174"/>
      <c r="G65" s="168" t="s">
        <v>56</v>
      </c>
      <c r="H65" s="174"/>
      <c r="I65" s="174"/>
      <c r="J65" s="174"/>
      <c r="K65" s="174"/>
      <c r="L65" s="59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6"/>
      <c r="L66" s="16"/>
    </row>
    <row r="67">
      <c r="B67" s="16"/>
      <c r="L67" s="16"/>
    </row>
    <row r="68">
      <c r="B68" s="16"/>
      <c r="L68" s="16"/>
    </row>
    <row r="69">
      <c r="B69" s="16"/>
      <c r="L69" s="16"/>
    </row>
    <row r="70">
      <c r="B70" s="16"/>
      <c r="L70" s="16"/>
    </row>
    <row r="71">
      <c r="B71" s="16"/>
      <c r="L71" s="16"/>
    </row>
    <row r="72">
      <c r="B72" s="16"/>
      <c r="L72" s="16"/>
    </row>
    <row r="73">
      <c r="B73" s="16"/>
      <c r="L73" s="16"/>
    </row>
    <row r="74">
      <c r="B74" s="16"/>
      <c r="L74" s="16"/>
    </row>
    <row r="75">
      <c r="B75" s="16"/>
      <c r="L75" s="16"/>
    </row>
    <row r="76" s="2" customFormat="1">
      <c r="A76" s="34"/>
      <c r="B76" s="40"/>
      <c r="C76" s="34"/>
      <c r="D76" s="170" t="s">
        <v>53</v>
      </c>
      <c r="E76" s="171"/>
      <c r="F76" s="172" t="s">
        <v>54</v>
      </c>
      <c r="G76" s="170" t="s">
        <v>53</v>
      </c>
      <c r="H76" s="171"/>
      <c r="I76" s="171"/>
      <c r="J76" s="173" t="s">
        <v>54</v>
      </c>
      <c r="K76" s="171"/>
      <c r="L76" s="5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175"/>
      <c r="C77" s="176"/>
      <c r="D77" s="176"/>
      <c r="E77" s="176"/>
      <c r="F77" s="176"/>
      <c r="G77" s="176"/>
      <c r="H77" s="176"/>
      <c r="I77" s="176"/>
      <c r="J77" s="176"/>
      <c r="K77" s="176"/>
      <c r="L77" s="5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177"/>
      <c r="C81" s="178"/>
      <c r="D81" s="178"/>
      <c r="E81" s="178"/>
      <c r="F81" s="178"/>
      <c r="G81" s="178"/>
      <c r="H81" s="178"/>
      <c r="I81" s="178"/>
      <c r="J81" s="178"/>
      <c r="K81" s="178"/>
      <c r="L81" s="59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168</v>
      </c>
      <c r="D82" s="36"/>
      <c r="E82" s="36"/>
      <c r="F82" s="36"/>
      <c r="G82" s="36"/>
      <c r="H82" s="36"/>
      <c r="I82" s="36"/>
      <c r="J82" s="36"/>
      <c r="K82" s="36"/>
      <c r="L82" s="59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9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6"/>
      <c r="E84" s="36"/>
      <c r="F84" s="36"/>
      <c r="G84" s="36"/>
      <c r="H84" s="36"/>
      <c r="I84" s="36"/>
      <c r="J84" s="36"/>
      <c r="K84" s="36"/>
      <c r="L84" s="59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6"/>
      <c r="D85" s="36"/>
      <c r="E85" s="179" t="str">
        <f>E7</f>
        <v>Oprava přejezdů v obvodu ST Karlovy Vary 2023-24</v>
      </c>
      <c r="F85" s="28"/>
      <c r="G85" s="28"/>
      <c r="H85" s="28"/>
      <c r="I85" s="36"/>
      <c r="J85" s="36"/>
      <c r="K85" s="36"/>
      <c r="L85" s="59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1" customFormat="1" ht="12" customHeight="1">
      <c r="B86" s="17"/>
      <c r="C86" s="28" t="s">
        <v>164</v>
      </c>
      <c r="D86" s="18"/>
      <c r="E86" s="18"/>
      <c r="F86" s="18"/>
      <c r="G86" s="18"/>
      <c r="H86" s="18"/>
      <c r="I86" s="18"/>
      <c r="J86" s="18"/>
      <c r="K86" s="18"/>
      <c r="L86" s="16"/>
    </row>
    <row r="87" s="2" customFormat="1" ht="16.5" customHeight="1">
      <c r="A87" s="34"/>
      <c r="B87" s="35"/>
      <c r="C87" s="36"/>
      <c r="D87" s="36"/>
      <c r="E87" s="179" t="s">
        <v>391</v>
      </c>
      <c r="F87" s="36"/>
      <c r="G87" s="36"/>
      <c r="H87" s="36"/>
      <c r="I87" s="36"/>
      <c r="J87" s="36"/>
      <c r="K87" s="36"/>
      <c r="L87" s="59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12" customHeight="1">
      <c r="A88" s="34"/>
      <c r="B88" s="35"/>
      <c r="C88" s="28" t="s">
        <v>166</v>
      </c>
      <c r="D88" s="36"/>
      <c r="E88" s="36"/>
      <c r="F88" s="36"/>
      <c r="G88" s="36"/>
      <c r="H88" s="36"/>
      <c r="I88" s="36"/>
      <c r="J88" s="36"/>
      <c r="K88" s="36"/>
      <c r="L88" s="59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6.5" customHeight="1">
      <c r="A89" s="34"/>
      <c r="B89" s="35"/>
      <c r="C89" s="36"/>
      <c r="D89" s="36"/>
      <c r="E89" s="72" t="str">
        <f>E11</f>
        <v>A.2.3 - Přeprava</v>
      </c>
      <c r="F89" s="36"/>
      <c r="G89" s="36"/>
      <c r="H89" s="36"/>
      <c r="I89" s="36"/>
      <c r="J89" s="36"/>
      <c r="K89" s="36"/>
      <c r="L89" s="59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9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2" customHeight="1">
      <c r="A91" s="34"/>
      <c r="B91" s="35"/>
      <c r="C91" s="28" t="s">
        <v>20</v>
      </c>
      <c r="D91" s="36"/>
      <c r="E91" s="36"/>
      <c r="F91" s="23" t="str">
        <f>F14</f>
        <v>ST Karlovy Vary</v>
      </c>
      <c r="G91" s="36"/>
      <c r="H91" s="36"/>
      <c r="I91" s="28" t="s">
        <v>22</v>
      </c>
      <c r="J91" s="75" t="str">
        <f>IF(J14="","",J14)</f>
        <v>1. 2. 2023</v>
      </c>
      <c r="K91" s="36"/>
      <c r="L91" s="59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6.96" customHeight="1">
      <c r="A92" s="34"/>
      <c r="B92" s="35"/>
      <c r="C92" s="36"/>
      <c r="D92" s="36"/>
      <c r="E92" s="36"/>
      <c r="F92" s="36"/>
      <c r="G92" s="36"/>
      <c r="H92" s="36"/>
      <c r="I92" s="36"/>
      <c r="J92" s="36"/>
      <c r="K92" s="36"/>
      <c r="L92" s="59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5.15" customHeight="1">
      <c r="A93" s="34"/>
      <c r="B93" s="35"/>
      <c r="C93" s="28" t="s">
        <v>24</v>
      </c>
      <c r="D93" s="36"/>
      <c r="E93" s="36"/>
      <c r="F93" s="23" t="str">
        <f>E17</f>
        <v>Správa železnic,s.o.;OŘ ÚNL - ST Karlovy Vary</v>
      </c>
      <c r="G93" s="36"/>
      <c r="H93" s="36"/>
      <c r="I93" s="28" t="s">
        <v>32</v>
      </c>
      <c r="J93" s="32" t="str">
        <f>E23</f>
        <v xml:space="preserve"> </v>
      </c>
      <c r="K93" s="36"/>
      <c r="L93" s="59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15.15" customHeight="1">
      <c r="A94" s="34"/>
      <c r="B94" s="35"/>
      <c r="C94" s="28" t="s">
        <v>30</v>
      </c>
      <c r="D94" s="36"/>
      <c r="E94" s="36"/>
      <c r="F94" s="23" t="str">
        <f>IF(E20="","",E20)</f>
        <v>Vyplň údaj</v>
      </c>
      <c r="G94" s="36"/>
      <c r="H94" s="36"/>
      <c r="I94" s="28" t="s">
        <v>35</v>
      </c>
      <c r="J94" s="32" t="str">
        <f>E26</f>
        <v>Pavlína Liprtová</v>
      </c>
      <c r="K94" s="36"/>
      <c r="L94" s="59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9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9.28" customHeight="1">
      <c r="A96" s="34"/>
      <c r="B96" s="35"/>
      <c r="C96" s="180" t="s">
        <v>169</v>
      </c>
      <c r="D96" s="181"/>
      <c r="E96" s="181"/>
      <c r="F96" s="181"/>
      <c r="G96" s="181"/>
      <c r="H96" s="181"/>
      <c r="I96" s="181"/>
      <c r="J96" s="182" t="s">
        <v>170</v>
      </c>
      <c r="K96" s="181"/>
      <c r="L96" s="59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="2" customFormat="1" ht="10.32" customHeight="1">
      <c r="A97" s="34"/>
      <c r="B97" s="35"/>
      <c r="C97" s="36"/>
      <c r="D97" s="36"/>
      <c r="E97" s="36"/>
      <c r="F97" s="36"/>
      <c r="G97" s="36"/>
      <c r="H97" s="36"/>
      <c r="I97" s="36"/>
      <c r="J97" s="36"/>
      <c r="K97" s="36"/>
      <c r="L97" s="59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="2" customFormat="1" ht="22.8" customHeight="1">
      <c r="A98" s="34"/>
      <c r="B98" s="35"/>
      <c r="C98" s="183" t="s">
        <v>171</v>
      </c>
      <c r="D98" s="36"/>
      <c r="E98" s="36"/>
      <c r="F98" s="36"/>
      <c r="G98" s="36"/>
      <c r="H98" s="36"/>
      <c r="I98" s="36"/>
      <c r="J98" s="106">
        <f>J120</f>
        <v>0</v>
      </c>
      <c r="K98" s="36"/>
      <c r="L98" s="59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3" t="s">
        <v>172</v>
      </c>
    </row>
    <row r="99" s="2" customFormat="1" ht="21.84" customHeight="1">
      <c r="A99" s="34"/>
      <c r="B99" s="35"/>
      <c r="C99" s="36"/>
      <c r="D99" s="36"/>
      <c r="E99" s="36"/>
      <c r="F99" s="36"/>
      <c r="G99" s="36"/>
      <c r="H99" s="36"/>
      <c r="I99" s="36"/>
      <c r="J99" s="36"/>
      <c r="K99" s="36"/>
      <c r="L99" s="59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="2" customFormat="1" ht="6.96" customHeight="1">
      <c r="A100" s="34"/>
      <c r="B100" s="62"/>
      <c r="C100" s="63"/>
      <c r="D100" s="63"/>
      <c r="E100" s="63"/>
      <c r="F100" s="63"/>
      <c r="G100" s="63"/>
      <c r="H100" s="63"/>
      <c r="I100" s="63"/>
      <c r="J100" s="63"/>
      <c r="K100" s="63"/>
      <c r="L100" s="59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4" s="2" customFormat="1" ht="6.96" customHeight="1">
      <c r="A104" s="34"/>
      <c r="B104" s="64"/>
      <c r="C104" s="65"/>
      <c r="D104" s="65"/>
      <c r="E104" s="65"/>
      <c r="F104" s="65"/>
      <c r="G104" s="65"/>
      <c r="H104" s="65"/>
      <c r="I104" s="65"/>
      <c r="J104" s="65"/>
      <c r="K104" s="65"/>
      <c r="L104" s="59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="2" customFormat="1" ht="24.96" customHeight="1">
      <c r="A105" s="34"/>
      <c r="B105" s="35"/>
      <c r="C105" s="19" t="s">
        <v>173</v>
      </c>
      <c r="D105" s="36"/>
      <c r="E105" s="36"/>
      <c r="F105" s="36"/>
      <c r="G105" s="36"/>
      <c r="H105" s="36"/>
      <c r="I105" s="36"/>
      <c r="J105" s="36"/>
      <c r="K105" s="36"/>
      <c r="L105" s="59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="2" customFormat="1" ht="6.96" customHeight="1">
      <c r="A106" s="34"/>
      <c r="B106" s="35"/>
      <c r="C106" s="36"/>
      <c r="D106" s="36"/>
      <c r="E106" s="36"/>
      <c r="F106" s="36"/>
      <c r="G106" s="36"/>
      <c r="H106" s="36"/>
      <c r="I106" s="36"/>
      <c r="J106" s="36"/>
      <c r="K106" s="36"/>
      <c r="L106" s="59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12" customHeight="1">
      <c r="A107" s="34"/>
      <c r="B107" s="35"/>
      <c r="C107" s="28" t="s">
        <v>16</v>
      </c>
      <c r="D107" s="36"/>
      <c r="E107" s="36"/>
      <c r="F107" s="36"/>
      <c r="G107" s="36"/>
      <c r="H107" s="36"/>
      <c r="I107" s="36"/>
      <c r="J107" s="36"/>
      <c r="K107" s="36"/>
      <c r="L107" s="59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16.5" customHeight="1">
      <c r="A108" s="34"/>
      <c r="B108" s="35"/>
      <c r="C108" s="36"/>
      <c r="D108" s="36"/>
      <c r="E108" s="179" t="str">
        <f>E7</f>
        <v>Oprava přejezdů v obvodu ST Karlovy Vary 2023-24</v>
      </c>
      <c r="F108" s="28"/>
      <c r="G108" s="28"/>
      <c r="H108" s="28"/>
      <c r="I108" s="36"/>
      <c r="J108" s="36"/>
      <c r="K108" s="36"/>
      <c r="L108" s="59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1" customFormat="1" ht="12" customHeight="1">
      <c r="B109" s="17"/>
      <c r="C109" s="28" t="s">
        <v>164</v>
      </c>
      <c r="D109" s="18"/>
      <c r="E109" s="18"/>
      <c r="F109" s="18"/>
      <c r="G109" s="18"/>
      <c r="H109" s="18"/>
      <c r="I109" s="18"/>
      <c r="J109" s="18"/>
      <c r="K109" s="18"/>
      <c r="L109" s="16"/>
    </row>
    <row r="110" s="2" customFormat="1" ht="16.5" customHeight="1">
      <c r="A110" s="34"/>
      <c r="B110" s="35"/>
      <c r="C110" s="36"/>
      <c r="D110" s="36"/>
      <c r="E110" s="179" t="s">
        <v>391</v>
      </c>
      <c r="F110" s="36"/>
      <c r="G110" s="36"/>
      <c r="H110" s="36"/>
      <c r="I110" s="36"/>
      <c r="J110" s="36"/>
      <c r="K110" s="36"/>
      <c r="L110" s="59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2" customHeight="1">
      <c r="A111" s="34"/>
      <c r="B111" s="35"/>
      <c r="C111" s="28" t="s">
        <v>166</v>
      </c>
      <c r="D111" s="36"/>
      <c r="E111" s="36"/>
      <c r="F111" s="36"/>
      <c r="G111" s="36"/>
      <c r="H111" s="36"/>
      <c r="I111" s="36"/>
      <c r="J111" s="36"/>
      <c r="K111" s="36"/>
      <c r="L111" s="59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6.5" customHeight="1">
      <c r="A112" s="34"/>
      <c r="B112" s="35"/>
      <c r="C112" s="36"/>
      <c r="D112" s="36"/>
      <c r="E112" s="72" t="str">
        <f>E11</f>
        <v>A.2.3 - Přeprava</v>
      </c>
      <c r="F112" s="36"/>
      <c r="G112" s="36"/>
      <c r="H112" s="36"/>
      <c r="I112" s="36"/>
      <c r="J112" s="36"/>
      <c r="K112" s="36"/>
      <c r="L112" s="59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6.96" customHeight="1">
      <c r="A113" s="34"/>
      <c r="B113" s="35"/>
      <c r="C113" s="36"/>
      <c r="D113" s="36"/>
      <c r="E113" s="36"/>
      <c r="F113" s="36"/>
      <c r="G113" s="36"/>
      <c r="H113" s="36"/>
      <c r="I113" s="36"/>
      <c r="J113" s="36"/>
      <c r="K113" s="36"/>
      <c r="L113" s="59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2" customHeight="1">
      <c r="A114" s="34"/>
      <c r="B114" s="35"/>
      <c r="C114" s="28" t="s">
        <v>20</v>
      </c>
      <c r="D114" s="36"/>
      <c r="E114" s="36"/>
      <c r="F114" s="23" t="str">
        <f>F14</f>
        <v>ST Karlovy Vary</v>
      </c>
      <c r="G114" s="36"/>
      <c r="H114" s="36"/>
      <c r="I114" s="28" t="s">
        <v>22</v>
      </c>
      <c r="J114" s="75" t="str">
        <f>IF(J14="","",J14)</f>
        <v>1. 2. 2023</v>
      </c>
      <c r="K114" s="36"/>
      <c r="L114" s="59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6.96" customHeight="1">
      <c r="A115" s="34"/>
      <c r="B115" s="35"/>
      <c r="C115" s="36"/>
      <c r="D115" s="36"/>
      <c r="E115" s="36"/>
      <c r="F115" s="36"/>
      <c r="G115" s="36"/>
      <c r="H115" s="36"/>
      <c r="I115" s="36"/>
      <c r="J115" s="36"/>
      <c r="K115" s="36"/>
      <c r="L115" s="59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5.15" customHeight="1">
      <c r="A116" s="34"/>
      <c r="B116" s="35"/>
      <c r="C116" s="28" t="s">
        <v>24</v>
      </c>
      <c r="D116" s="36"/>
      <c r="E116" s="36"/>
      <c r="F116" s="23" t="str">
        <f>E17</f>
        <v>Správa železnic,s.o.;OŘ ÚNL - ST Karlovy Vary</v>
      </c>
      <c r="G116" s="36"/>
      <c r="H116" s="36"/>
      <c r="I116" s="28" t="s">
        <v>32</v>
      </c>
      <c r="J116" s="32" t="str">
        <f>E23</f>
        <v xml:space="preserve"> </v>
      </c>
      <c r="K116" s="36"/>
      <c r="L116" s="59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5.15" customHeight="1">
      <c r="A117" s="34"/>
      <c r="B117" s="35"/>
      <c r="C117" s="28" t="s">
        <v>30</v>
      </c>
      <c r="D117" s="36"/>
      <c r="E117" s="36"/>
      <c r="F117" s="23" t="str">
        <f>IF(E20="","",E20)</f>
        <v>Vyplň údaj</v>
      </c>
      <c r="G117" s="36"/>
      <c r="H117" s="36"/>
      <c r="I117" s="28" t="s">
        <v>35</v>
      </c>
      <c r="J117" s="32" t="str">
        <f>E26</f>
        <v>Pavlína Liprtová</v>
      </c>
      <c r="K117" s="36"/>
      <c r="L117" s="59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0.32" customHeight="1">
      <c r="A118" s="34"/>
      <c r="B118" s="35"/>
      <c r="C118" s="36"/>
      <c r="D118" s="36"/>
      <c r="E118" s="36"/>
      <c r="F118" s="36"/>
      <c r="G118" s="36"/>
      <c r="H118" s="36"/>
      <c r="I118" s="36"/>
      <c r="J118" s="36"/>
      <c r="K118" s="36"/>
      <c r="L118" s="59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9" customFormat="1" ht="29.28" customHeight="1">
      <c r="A119" s="184"/>
      <c r="B119" s="185"/>
      <c r="C119" s="186" t="s">
        <v>174</v>
      </c>
      <c r="D119" s="187" t="s">
        <v>63</v>
      </c>
      <c r="E119" s="187" t="s">
        <v>59</v>
      </c>
      <c r="F119" s="187" t="s">
        <v>60</v>
      </c>
      <c r="G119" s="187" t="s">
        <v>175</v>
      </c>
      <c r="H119" s="187" t="s">
        <v>176</v>
      </c>
      <c r="I119" s="187" t="s">
        <v>177</v>
      </c>
      <c r="J119" s="187" t="s">
        <v>170</v>
      </c>
      <c r="K119" s="188" t="s">
        <v>178</v>
      </c>
      <c r="L119" s="189"/>
      <c r="M119" s="96" t="s">
        <v>1</v>
      </c>
      <c r="N119" s="97" t="s">
        <v>42</v>
      </c>
      <c r="O119" s="97" t="s">
        <v>179</v>
      </c>
      <c r="P119" s="97" t="s">
        <v>180</v>
      </c>
      <c r="Q119" s="97" t="s">
        <v>181</v>
      </c>
      <c r="R119" s="97" t="s">
        <v>182</v>
      </c>
      <c r="S119" s="97" t="s">
        <v>183</v>
      </c>
      <c r="T119" s="98" t="s">
        <v>184</v>
      </c>
      <c r="U119" s="184"/>
      <c r="V119" s="184"/>
      <c r="W119" s="184"/>
      <c r="X119" s="184"/>
      <c r="Y119" s="184"/>
      <c r="Z119" s="184"/>
      <c r="AA119" s="184"/>
      <c r="AB119" s="184"/>
      <c r="AC119" s="184"/>
      <c r="AD119" s="184"/>
      <c r="AE119" s="184"/>
    </row>
    <row r="120" s="2" customFormat="1" ht="22.8" customHeight="1">
      <c r="A120" s="34"/>
      <c r="B120" s="35"/>
      <c r="C120" s="103" t="s">
        <v>185</v>
      </c>
      <c r="D120" s="36"/>
      <c r="E120" s="36"/>
      <c r="F120" s="36"/>
      <c r="G120" s="36"/>
      <c r="H120" s="36"/>
      <c r="I120" s="36"/>
      <c r="J120" s="190">
        <f>BK120</f>
        <v>0</v>
      </c>
      <c r="K120" s="36"/>
      <c r="L120" s="40"/>
      <c r="M120" s="99"/>
      <c r="N120" s="191"/>
      <c r="O120" s="100"/>
      <c r="P120" s="192">
        <f>SUM(P121:P133)</f>
        <v>0</v>
      </c>
      <c r="Q120" s="100"/>
      <c r="R120" s="192">
        <f>SUM(R121:R133)</f>
        <v>0</v>
      </c>
      <c r="S120" s="100"/>
      <c r="T120" s="193">
        <f>SUM(T121:T133)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3" t="s">
        <v>77</v>
      </c>
      <c r="AU120" s="13" t="s">
        <v>172</v>
      </c>
      <c r="BK120" s="194">
        <f>SUM(BK121:BK133)</f>
        <v>0</v>
      </c>
    </row>
    <row r="121" s="2" customFormat="1" ht="101.25" customHeight="1">
      <c r="A121" s="34"/>
      <c r="B121" s="35"/>
      <c r="C121" s="195" t="s">
        <v>85</v>
      </c>
      <c r="D121" s="195" t="s">
        <v>186</v>
      </c>
      <c r="E121" s="196" t="s">
        <v>367</v>
      </c>
      <c r="F121" s="197" t="s">
        <v>509</v>
      </c>
      <c r="G121" s="198" t="s">
        <v>287</v>
      </c>
      <c r="H121" s="199">
        <v>19.344000000000001</v>
      </c>
      <c r="I121" s="200"/>
      <c r="J121" s="201">
        <f>ROUND(I121*H121,2)</f>
        <v>0</v>
      </c>
      <c r="K121" s="197" t="s">
        <v>190</v>
      </c>
      <c r="L121" s="40"/>
      <c r="M121" s="202" t="s">
        <v>1</v>
      </c>
      <c r="N121" s="203" t="s">
        <v>43</v>
      </c>
      <c r="O121" s="87"/>
      <c r="P121" s="204">
        <f>O121*H121</f>
        <v>0</v>
      </c>
      <c r="Q121" s="204">
        <v>0</v>
      </c>
      <c r="R121" s="204">
        <f>Q121*H121</f>
        <v>0</v>
      </c>
      <c r="S121" s="204">
        <v>0</v>
      </c>
      <c r="T121" s="205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206" t="s">
        <v>288</v>
      </c>
      <c r="AT121" s="206" t="s">
        <v>186</v>
      </c>
      <c r="AU121" s="206" t="s">
        <v>78</v>
      </c>
      <c r="AY121" s="13" t="s">
        <v>192</v>
      </c>
      <c r="BE121" s="207">
        <f>IF(N121="základní",J121,0)</f>
        <v>0</v>
      </c>
      <c r="BF121" s="207">
        <f>IF(N121="snížená",J121,0)</f>
        <v>0</v>
      </c>
      <c r="BG121" s="207">
        <f>IF(N121="zákl. přenesená",J121,0)</f>
        <v>0</v>
      </c>
      <c r="BH121" s="207">
        <f>IF(N121="sníž. přenesená",J121,0)</f>
        <v>0</v>
      </c>
      <c r="BI121" s="207">
        <f>IF(N121="nulová",J121,0)</f>
        <v>0</v>
      </c>
      <c r="BJ121" s="13" t="s">
        <v>85</v>
      </c>
      <c r="BK121" s="207">
        <f>ROUND(I121*H121,2)</f>
        <v>0</v>
      </c>
      <c r="BL121" s="13" t="s">
        <v>288</v>
      </c>
      <c r="BM121" s="206" t="s">
        <v>510</v>
      </c>
    </row>
    <row r="122" s="2" customFormat="1">
      <c r="A122" s="34"/>
      <c r="B122" s="35"/>
      <c r="C122" s="36"/>
      <c r="D122" s="210" t="s">
        <v>238</v>
      </c>
      <c r="E122" s="36"/>
      <c r="F122" s="220" t="s">
        <v>389</v>
      </c>
      <c r="G122" s="36"/>
      <c r="H122" s="36"/>
      <c r="I122" s="221"/>
      <c r="J122" s="36"/>
      <c r="K122" s="36"/>
      <c r="L122" s="40"/>
      <c r="M122" s="222"/>
      <c r="N122" s="223"/>
      <c r="O122" s="87"/>
      <c r="P122" s="87"/>
      <c r="Q122" s="87"/>
      <c r="R122" s="87"/>
      <c r="S122" s="87"/>
      <c r="T122" s="88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3" t="s">
        <v>238</v>
      </c>
      <c r="AU122" s="13" t="s">
        <v>78</v>
      </c>
    </row>
    <row r="123" s="10" customFormat="1">
      <c r="A123" s="10"/>
      <c r="B123" s="208"/>
      <c r="C123" s="209"/>
      <c r="D123" s="210" t="s">
        <v>194</v>
      </c>
      <c r="E123" s="211" t="s">
        <v>1</v>
      </c>
      <c r="F123" s="212" t="s">
        <v>511</v>
      </c>
      <c r="G123" s="209"/>
      <c r="H123" s="213">
        <v>19.344000000000001</v>
      </c>
      <c r="I123" s="214"/>
      <c r="J123" s="209"/>
      <c r="K123" s="209"/>
      <c r="L123" s="215"/>
      <c r="M123" s="216"/>
      <c r="N123" s="217"/>
      <c r="O123" s="217"/>
      <c r="P123" s="217"/>
      <c r="Q123" s="217"/>
      <c r="R123" s="217"/>
      <c r="S123" s="217"/>
      <c r="T123" s="218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  <c r="AT123" s="219" t="s">
        <v>194</v>
      </c>
      <c r="AU123" s="219" t="s">
        <v>78</v>
      </c>
      <c r="AV123" s="10" t="s">
        <v>87</v>
      </c>
      <c r="AW123" s="10" t="s">
        <v>34</v>
      </c>
      <c r="AX123" s="10" t="s">
        <v>85</v>
      </c>
      <c r="AY123" s="219" t="s">
        <v>192</v>
      </c>
    </row>
    <row r="124" s="2" customFormat="1" ht="101.25" customHeight="1">
      <c r="A124" s="34"/>
      <c r="B124" s="35"/>
      <c r="C124" s="195" t="s">
        <v>87</v>
      </c>
      <c r="D124" s="195" t="s">
        <v>186</v>
      </c>
      <c r="E124" s="196" t="s">
        <v>372</v>
      </c>
      <c r="F124" s="197" t="s">
        <v>512</v>
      </c>
      <c r="G124" s="198" t="s">
        <v>287</v>
      </c>
      <c r="H124" s="199">
        <v>229.07499999999999</v>
      </c>
      <c r="I124" s="200"/>
      <c r="J124" s="201">
        <f>ROUND(I124*H124,2)</f>
        <v>0</v>
      </c>
      <c r="K124" s="197" t="s">
        <v>190</v>
      </c>
      <c r="L124" s="40"/>
      <c r="M124" s="202" t="s">
        <v>1</v>
      </c>
      <c r="N124" s="203" t="s">
        <v>43</v>
      </c>
      <c r="O124" s="87"/>
      <c r="P124" s="204">
        <f>O124*H124</f>
        <v>0</v>
      </c>
      <c r="Q124" s="204">
        <v>0</v>
      </c>
      <c r="R124" s="204">
        <f>Q124*H124</f>
        <v>0</v>
      </c>
      <c r="S124" s="204">
        <v>0</v>
      </c>
      <c r="T124" s="205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206" t="s">
        <v>288</v>
      </c>
      <c r="AT124" s="206" t="s">
        <v>186</v>
      </c>
      <c r="AU124" s="206" t="s">
        <v>78</v>
      </c>
      <c r="AY124" s="13" t="s">
        <v>192</v>
      </c>
      <c r="BE124" s="207">
        <f>IF(N124="základní",J124,0)</f>
        <v>0</v>
      </c>
      <c r="BF124" s="207">
        <f>IF(N124="snížená",J124,0)</f>
        <v>0</v>
      </c>
      <c r="BG124" s="207">
        <f>IF(N124="zákl. přenesená",J124,0)</f>
        <v>0</v>
      </c>
      <c r="BH124" s="207">
        <f>IF(N124="sníž. přenesená",J124,0)</f>
        <v>0</v>
      </c>
      <c r="BI124" s="207">
        <f>IF(N124="nulová",J124,0)</f>
        <v>0</v>
      </c>
      <c r="BJ124" s="13" t="s">
        <v>85</v>
      </c>
      <c r="BK124" s="207">
        <f>ROUND(I124*H124,2)</f>
        <v>0</v>
      </c>
      <c r="BL124" s="13" t="s">
        <v>288</v>
      </c>
      <c r="BM124" s="206" t="s">
        <v>513</v>
      </c>
    </row>
    <row r="125" s="2" customFormat="1">
      <c r="A125" s="34"/>
      <c r="B125" s="35"/>
      <c r="C125" s="36"/>
      <c r="D125" s="210" t="s">
        <v>238</v>
      </c>
      <c r="E125" s="36"/>
      <c r="F125" s="220" t="s">
        <v>514</v>
      </c>
      <c r="G125" s="36"/>
      <c r="H125" s="36"/>
      <c r="I125" s="221"/>
      <c r="J125" s="36"/>
      <c r="K125" s="36"/>
      <c r="L125" s="40"/>
      <c r="M125" s="222"/>
      <c r="N125" s="223"/>
      <c r="O125" s="87"/>
      <c r="P125" s="87"/>
      <c r="Q125" s="87"/>
      <c r="R125" s="87"/>
      <c r="S125" s="87"/>
      <c r="T125" s="88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T125" s="13" t="s">
        <v>238</v>
      </c>
      <c r="AU125" s="13" t="s">
        <v>78</v>
      </c>
    </row>
    <row r="126" s="10" customFormat="1">
      <c r="A126" s="10"/>
      <c r="B126" s="208"/>
      <c r="C126" s="209"/>
      <c r="D126" s="210" t="s">
        <v>194</v>
      </c>
      <c r="E126" s="211" t="s">
        <v>1</v>
      </c>
      <c r="F126" s="212" t="s">
        <v>515</v>
      </c>
      <c r="G126" s="209"/>
      <c r="H126" s="213">
        <v>229.07499999999999</v>
      </c>
      <c r="I126" s="214"/>
      <c r="J126" s="209"/>
      <c r="K126" s="209"/>
      <c r="L126" s="215"/>
      <c r="M126" s="216"/>
      <c r="N126" s="217"/>
      <c r="O126" s="217"/>
      <c r="P126" s="217"/>
      <c r="Q126" s="217"/>
      <c r="R126" s="217"/>
      <c r="S126" s="217"/>
      <c r="T126" s="218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  <c r="AT126" s="219" t="s">
        <v>194</v>
      </c>
      <c r="AU126" s="219" t="s">
        <v>78</v>
      </c>
      <c r="AV126" s="10" t="s">
        <v>87</v>
      </c>
      <c r="AW126" s="10" t="s">
        <v>34</v>
      </c>
      <c r="AX126" s="10" t="s">
        <v>85</v>
      </c>
      <c r="AY126" s="219" t="s">
        <v>192</v>
      </c>
    </row>
    <row r="127" s="2" customFormat="1" ht="114.9" customHeight="1">
      <c r="A127" s="34"/>
      <c r="B127" s="35"/>
      <c r="C127" s="195" t="s">
        <v>201</v>
      </c>
      <c r="D127" s="195" t="s">
        <v>186</v>
      </c>
      <c r="E127" s="196" t="s">
        <v>386</v>
      </c>
      <c r="F127" s="197" t="s">
        <v>387</v>
      </c>
      <c r="G127" s="198" t="s">
        <v>287</v>
      </c>
      <c r="H127" s="199">
        <v>7.899</v>
      </c>
      <c r="I127" s="200"/>
      <c r="J127" s="201">
        <f>ROUND(I127*H127,2)</f>
        <v>0</v>
      </c>
      <c r="K127" s="197" t="s">
        <v>190</v>
      </c>
      <c r="L127" s="40"/>
      <c r="M127" s="202" t="s">
        <v>1</v>
      </c>
      <c r="N127" s="203" t="s">
        <v>43</v>
      </c>
      <c r="O127" s="87"/>
      <c r="P127" s="204">
        <f>O127*H127</f>
        <v>0</v>
      </c>
      <c r="Q127" s="204">
        <v>0</v>
      </c>
      <c r="R127" s="204">
        <f>Q127*H127</f>
        <v>0</v>
      </c>
      <c r="S127" s="204">
        <v>0</v>
      </c>
      <c r="T127" s="205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206" t="s">
        <v>288</v>
      </c>
      <c r="AT127" s="206" t="s">
        <v>186</v>
      </c>
      <c r="AU127" s="206" t="s">
        <v>78</v>
      </c>
      <c r="AY127" s="13" t="s">
        <v>192</v>
      </c>
      <c r="BE127" s="207">
        <f>IF(N127="základní",J127,0)</f>
        <v>0</v>
      </c>
      <c r="BF127" s="207">
        <f>IF(N127="snížená",J127,0)</f>
        <v>0</v>
      </c>
      <c r="BG127" s="207">
        <f>IF(N127="zákl. přenesená",J127,0)</f>
        <v>0</v>
      </c>
      <c r="BH127" s="207">
        <f>IF(N127="sníž. přenesená",J127,0)</f>
        <v>0</v>
      </c>
      <c r="BI127" s="207">
        <f>IF(N127="nulová",J127,0)</f>
        <v>0</v>
      </c>
      <c r="BJ127" s="13" t="s">
        <v>85</v>
      </c>
      <c r="BK127" s="207">
        <f>ROUND(I127*H127,2)</f>
        <v>0</v>
      </c>
      <c r="BL127" s="13" t="s">
        <v>288</v>
      </c>
      <c r="BM127" s="206" t="s">
        <v>516</v>
      </c>
    </row>
    <row r="128" s="2" customFormat="1">
      <c r="A128" s="34"/>
      <c r="B128" s="35"/>
      <c r="C128" s="36"/>
      <c r="D128" s="210" t="s">
        <v>238</v>
      </c>
      <c r="E128" s="36"/>
      <c r="F128" s="220" t="s">
        <v>389</v>
      </c>
      <c r="G128" s="36"/>
      <c r="H128" s="36"/>
      <c r="I128" s="221"/>
      <c r="J128" s="36"/>
      <c r="K128" s="36"/>
      <c r="L128" s="40"/>
      <c r="M128" s="222"/>
      <c r="N128" s="223"/>
      <c r="O128" s="87"/>
      <c r="P128" s="87"/>
      <c r="Q128" s="87"/>
      <c r="R128" s="87"/>
      <c r="S128" s="87"/>
      <c r="T128" s="88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T128" s="13" t="s">
        <v>238</v>
      </c>
      <c r="AU128" s="13" t="s">
        <v>78</v>
      </c>
    </row>
    <row r="129" s="10" customFormat="1">
      <c r="A129" s="10"/>
      <c r="B129" s="208"/>
      <c r="C129" s="209"/>
      <c r="D129" s="210" t="s">
        <v>194</v>
      </c>
      <c r="E129" s="211" t="s">
        <v>1</v>
      </c>
      <c r="F129" s="212" t="s">
        <v>517</v>
      </c>
      <c r="G129" s="209"/>
      <c r="H129" s="213">
        <v>7.899</v>
      </c>
      <c r="I129" s="214"/>
      <c r="J129" s="209"/>
      <c r="K129" s="209"/>
      <c r="L129" s="215"/>
      <c r="M129" s="216"/>
      <c r="N129" s="217"/>
      <c r="O129" s="217"/>
      <c r="P129" s="217"/>
      <c r="Q129" s="217"/>
      <c r="R129" s="217"/>
      <c r="S129" s="217"/>
      <c r="T129" s="218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  <c r="AT129" s="219" t="s">
        <v>194</v>
      </c>
      <c r="AU129" s="219" t="s">
        <v>78</v>
      </c>
      <c r="AV129" s="10" t="s">
        <v>87</v>
      </c>
      <c r="AW129" s="10" t="s">
        <v>34</v>
      </c>
      <c r="AX129" s="10" t="s">
        <v>85</v>
      </c>
      <c r="AY129" s="219" t="s">
        <v>192</v>
      </c>
    </row>
    <row r="130" s="2" customFormat="1" ht="90" customHeight="1">
      <c r="A130" s="34"/>
      <c r="B130" s="35"/>
      <c r="C130" s="195" t="s">
        <v>191</v>
      </c>
      <c r="D130" s="195" t="s">
        <v>186</v>
      </c>
      <c r="E130" s="196" t="s">
        <v>377</v>
      </c>
      <c r="F130" s="197" t="s">
        <v>378</v>
      </c>
      <c r="G130" s="198" t="s">
        <v>218</v>
      </c>
      <c r="H130" s="199">
        <v>3</v>
      </c>
      <c r="I130" s="200"/>
      <c r="J130" s="201">
        <f>ROUND(I130*H130,2)</f>
        <v>0</v>
      </c>
      <c r="K130" s="197" t="s">
        <v>190</v>
      </c>
      <c r="L130" s="40"/>
      <c r="M130" s="202" t="s">
        <v>1</v>
      </c>
      <c r="N130" s="203" t="s">
        <v>43</v>
      </c>
      <c r="O130" s="87"/>
      <c r="P130" s="204">
        <f>O130*H130</f>
        <v>0</v>
      </c>
      <c r="Q130" s="204">
        <v>0</v>
      </c>
      <c r="R130" s="204">
        <f>Q130*H130</f>
        <v>0</v>
      </c>
      <c r="S130" s="204">
        <v>0</v>
      </c>
      <c r="T130" s="205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206" t="s">
        <v>288</v>
      </c>
      <c r="AT130" s="206" t="s">
        <v>186</v>
      </c>
      <c r="AU130" s="206" t="s">
        <v>78</v>
      </c>
      <c r="AY130" s="13" t="s">
        <v>192</v>
      </c>
      <c r="BE130" s="207">
        <f>IF(N130="základní",J130,0)</f>
        <v>0</v>
      </c>
      <c r="BF130" s="207">
        <f>IF(N130="snížená",J130,0)</f>
        <v>0</v>
      </c>
      <c r="BG130" s="207">
        <f>IF(N130="zákl. přenesená",J130,0)</f>
        <v>0</v>
      </c>
      <c r="BH130" s="207">
        <f>IF(N130="sníž. přenesená",J130,0)</f>
        <v>0</v>
      </c>
      <c r="BI130" s="207">
        <f>IF(N130="nulová",J130,0)</f>
        <v>0</v>
      </c>
      <c r="BJ130" s="13" t="s">
        <v>85</v>
      </c>
      <c r="BK130" s="207">
        <f>ROUND(I130*H130,2)</f>
        <v>0</v>
      </c>
      <c r="BL130" s="13" t="s">
        <v>288</v>
      </c>
      <c r="BM130" s="206" t="s">
        <v>518</v>
      </c>
    </row>
    <row r="131" s="2" customFormat="1">
      <c r="A131" s="34"/>
      <c r="B131" s="35"/>
      <c r="C131" s="36"/>
      <c r="D131" s="210" t="s">
        <v>238</v>
      </c>
      <c r="E131" s="36"/>
      <c r="F131" s="220" t="s">
        <v>519</v>
      </c>
      <c r="G131" s="36"/>
      <c r="H131" s="36"/>
      <c r="I131" s="221"/>
      <c r="J131" s="36"/>
      <c r="K131" s="36"/>
      <c r="L131" s="40"/>
      <c r="M131" s="222"/>
      <c r="N131" s="223"/>
      <c r="O131" s="87"/>
      <c r="P131" s="87"/>
      <c r="Q131" s="87"/>
      <c r="R131" s="87"/>
      <c r="S131" s="87"/>
      <c r="T131" s="88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T131" s="13" t="s">
        <v>238</v>
      </c>
      <c r="AU131" s="13" t="s">
        <v>78</v>
      </c>
    </row>
    <row r="132" s="2" customFormat="1" ht="90" customHeight="1">
      <c r="A132" s="34"/>
      <c r="B132" s="35"/>
      <c r="C132" s="195" t="s">
        <v>210</v>
      </c>
      <c r="D132" s="195" t="s">
        <v>186</v>
      </c>
      <c r="E132" s="196" t="s">
        <v>381</v>
      </c>
      <c r="F132" s="197" t="s">
        <v>382</v>
      </c>
      <c r="G132" s="198" t="s">
        <v>287</v>
      </c>
      <c r="H132" s="199">
        <v>19.344000000000001</v>
      </c>
      <c r="I132" s="200"/>
      <c r="J132" s="201">
        <f>ROUND(I132*H132,2)</f>
        <v>0</v>
      </c>
      <c r="K132" s="197" t="s">
        <v>190</v>
      </c>
      <c r="L132" s="40"/>
      <c r="M132" s="202" t="s">
        <v>1</v>
      </c>
      <c r="N132" s="203" t="s">
        <v>43</v>
      </c>
      <c r="O132" s="87"/>
      <c r="P132" s="204">
        <f>O132*H132</f>
        <v>0</v>
      </c>
      <c r="Q132" s="204">
        <v>0</v>
      </c>
      <c r="R132" s="204">
        <f>Q132*H132</f>
        <v>0</v>
      </c>
      <c r="S132" s="204">
        <v>0</v>
      </c>
      <c r="T132" s="205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206" t="s">
        <v>288</v>
      </c>
      <c r="AT132" s="206" t="s">
        <v>186</v>
      </c>
      <c r="AU132" s="206" t="s">
        <v>78</v>
      </c>
      <c r="AY132" s="13" t="s">
        <v>192</v>
      </c>
      <c r="BE132" s="207">
        <f>IF(N132="základní",J132,0)</f>
        <v>0</v>
      </c>
      <c r="BF132" s="207">
        <f>IF(N132="snížená",J132,0)</f>
        <v>0</v>
      </c>
      <c r="BG132" s="207">
        <f>IF(N132="zákl. přenesená",J132,0)</f>
        <v>0</v>
      </c>
      <c r="BH132" s="207">
        <f>IF(N132="sníž. přenesená",J132,0)</f>
        <v>0</v>
      </c>
      <c r="BI132" s="207">
        <f>IF(N132="nulová",J132,0)</f>
        <v>0</v>
      </c>
      <c r="BJ132" s="13" t="s">
        <v>85</v>
      </c>
      <c r="BK132" s="207">
        <f>ROUND(I132*H132,2)</f>
        <v>0</v>
      </c>
      <c r="BL132" s="13" t="s">
        <v>288</v>
      </c>
      <c r="BM132" s="206" t="s">
        <v>520</v>
      </c>
    </row>
    <row r="133" s="10" customFormat="1">
      <c r="A133" s="10"/>
      <c r="B133" s="208"/>
      <c r="C133" s="209"/>
      <c r="D133" s="210" t="s">
        <v>194</v>
      </c>
      <c r="E133" s="211" t="s">
        <v>1</v>
      </c>
      <c r="F133" s="212" t="s">
        <v>521</v>
      </c>
      <c r="G133" s="209"/>
      <c r="H133" s="213">
        <v>19.344000000000001</v>
      </c>
      <c r="I133" s="214"/>
      <c r="J133" s="209"/>
      <c r="K133" s="209"/>
      <c r="L133" s="215"/>
      <c r="M133" s="234"/>
      <c r="N133" s="235"/>
      <c r="O133" s="235"/>
      <c r="P133" s="235"/>
      <c r="Q133" s="235"/>
      <c r="R133" s="235"/>
      <c r="S133" s="235"/>
      <c r="T133" s="236"/>
      <c r="U133" s="10"/>
      <c r="V133" s="10"/>
      <c r="W133" s="10"/>
      <c r="X133" s="10"/>
      <c r="Y133" s="10"/>
      <c r="Z133" s="10"/>
      <c r="AA133" s="10"/>
      <c r="AB133" s="10"/>
      <c r="AC133" s="10"/>
      <c r="AD133" s="10"/>
      <c r="AE133" s="10"/>
      <c r="AT133" s="219" t="s">
        <v>194</v>
      </c>
      <c r="AU133" s="219" t="s">
        <v>78</v>
      </c>
      <c r="AV133" s="10" t="s">
        <v>87</v>
      </c>
      <c r="AW133" s="10" t="s">
        <v>34</v>
      </c>
      <c r="AX133" s="10" t="s">
        <v>85</v>
      </c>
      <c r="AY133" s="219" t="s">
        <v>192</v>
      </c>
    </row>
    <row r="134" s="2" customFormat="1" ht="6.96" customHeight="1">
      <c r="A134" s="34"/>
      <c r="B134" s="62"/>
      <c r="C134" s="63"/>
      <c r="D134" s="63"/>
      <c r="E134" s="63"/>
      <c r="F134" s="63"/>
      <c r="G134" s="63"/>
      <c r="H134" s="63"/>
      <c r="I134" s="63"/>
      <c r="J134" s="63"/>
      <c r="K134" s="63"/>
      <c r="L134" s="40"/>
      <c r="M134" s="34"/>
      <c r="O134" s="34"/>
      <c r="P134" s="34"/>
      <c r="Q134" s="34"/>
      <c r="R134" s="34"/>
      <c r="S134" s="34"/>
      <c r="T134" s="34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</row>
  </sheetData>
  <sheetProtection sheet="1" autoFilter="0" formatColumns="0" formatRows="0" objects="1" scenarios="1" spinCount="100000" saltValue="yFDp69beOzxAsLSEHGU3NNmAlxZhcYbXr6s8mYqgyi7ggOv/iErUL7RxpZat0zLDjU0QWEQV/JvbMU07bue4lA==" hashValue="pOEZxmiIrjrzFPhKZihpGjcPXByrRcWjW4SwsuJctBBFviG5lVJNlHGfYDqA9KHwccZP3/+giVkE3SBBip/3zQ==" algorithmName="SHA-512" password="CC35"/>
  <autoFilter ref="C119:K133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8:H108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112</v>
      </c>
    </row>
    <row r="3" s="1" customFormat="1" ht="6.96" customHeight="1">
      <c r="B3" s="142"/>
      <c r="C3" s="143"/>
      <c r="D3" s="143"/>
      <c r="E3" s="143"/>
      <c r="F3" s="143"/>
      <c r="G3" s="143"/>
      <c r="H3" s="143"/>
      <c r="I3" s="143"/>
      <c r="J3" s="143"/>
      <c r="K3" s="143"/>
      <c r="L3" s="16"/>
      <c r="AT3" s="13" t="s">
        <v>87</v>
      </c>
    </row>
    <row r="4" s="1" customFormat="1" ht="24.96" customHeight="1">
      <c r="B4" s="16"/>
      <c r="D4" s="144" t="s">
        <v>163</v>
      </c>
      <c r="L4" s="16"/>
      <c r="M4" s="145" t="s">
        <v>10</v>
      </c>
      <c r="AT4" s="13" t="s">
        <v>4</v>
      </c>
    </row>
    <row r="5" s="1" customFormat="1" ht="6.96" customHeight="1">
      <c r="B5" s="16"/>
      <c r="L5" s="16"/>
    </row>
    <row r="6" s="1" customFormat="1" ht="12" customHeight="1">
      <c r="B6" s="16"/>
      <c r="D6" s="146" t="s">
        <v>16</v>
      </c>
      <c r="L6" s="16"/>
    </row>
    <row r="7" s="1" customFormat="1" ht="16.5" customHeight="1">
      <c r="B7" s="16"/>
      <c r="E7" s="147" t="str">
        <f>'Rekapitulace stavby'!K6</f>
        <v>Oprava přejezdů v obvodu ST Karlovy Vary 2023-24</v>
      </c>
      <c r="F7" s="146"/>
      <c r="G7" s="146"/>
      <c r="H7" s="146"/>
      <c r="L7" s="16"/>
    </row>
    <row r="8" s="1" customFormat="1" ht="12" customHeight="1">
      <c r="B8" s="16"/>
      <c r="D8" s="146" t="s">
        <v>164</v>
      </c>
      <c r="L8" s="16"/>
    </row>
    <row r="9" s="2" customFormat="1" ht="16.5" customHeight="1">
      <c r="A9" s="34"/>
      <c r="B9" s="40"/>
      <c r="C9" s="34"/>
      <c r="D9" s="34"/>
      <c r="E9" s="147" t="s">
        <v>522</v>
      </c>
      <c r="F9" s="34"/>
      <c r="G9" s="34"/>
      <c r="H9" s="34"/>
      <c r="I9" s="34"/>
      <c r="J9" s="34"/>
      <c r="K9" s="34"/>
      <c r="L9" s="5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 ht="12" customHeight="1">
      <c r="A10" s="34"/>
      <c r="B10" s="40"/>
      <c r="C10" s="34"/>
      <c r="D10" s="146" t="s">
        <v>166</v>
      </c>
      <c r="E10" s="34"/>
      <c r="F10" s="34"/>
      <c r="G10" s="34"/>
      <c r="H10" s="34"/>
      <c r="I10" s="34"/>
      <c r="J10" s="34"/>
      <c r="K10" s="34"/>
      <c r="L10" s="5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6.5" customHeight="1">
      <c r="A11" s="34"/>
      <c r="B11" s="40"/>
      <c r="C11" s="34"/>
      <c r="D11" s="34"/>
      <c r="E11" s="148" t="s">
        <v>523</v>
      </c>
      <c r="F11" s="34"/>
      <c r="G11" s="34"/>
      <c r="H11" s="34"/>
      <c r="I11" s="34"/>
      <c r="J11" s="34"/>
      <c r="K11" s="34"/>
      <c r="L11" s="5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>
      <c r="A12" s="34"/>
      <c r="B12" s="40"/>
      <c r="C12" s="34"/>
      <c r="D12" s="34"/>
      <c r="E12" s="34"/>
      <c r="F12" s="34"/>
      <c r="G12" s="34"/>
      <c r="H12" s="34"/>
      <c r="I12" s="34"/>
      <c r="J12" s="34"/>
      <c r="K12" s="34"/>
      <c r="L12" s="5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2" customHeight="1">
      <c r="A13" s="34"/>
      <c r="B13" s="40"/>
      <c r="C13" s="34"/>
      <c r="D13" s="146" t="s">
        <v>18</v>
      </c>
      <c r="E13" s="34"/>
      <c r="F13" s="137" t="s">
        <v>1</v>
      </c>
      <c r="G13" s="34"/>
      <c r="H13" s="34"/>
      <c r="I13" s="146" t="s">
        <v>19</v>
      </c>
      <c r="J13" s="137" t="s">
        <v>1</v>
      </c>
      <c r="K13" s="34"/>
      <c r="L13" s="5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40"/>
      <c r="C14" s="34"/>
      <c r="D14" s="146" t="s">
        <v>20</v>
      </c>
      <c r="E14" s="34"/>
      <c r="F14" s="137" t="s">
        <v>21</v>
      </c>
      <c r="G14" s="34"/>
      <c r="H14" s="34"/>
      <c r="I14" s="146" t="s">
        <v>22</v>
      </c>
      <c r="J14" s="149" t="str">
        <f>'Rekapitulace stavby'!AN8</f>
        <v>1. 2. 2023</v>
      </c>
      <c r="K14" s="34"/>
      <c r="L14" s="5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0.8" customHeight="1">
      <c r="A15" s="34"/>
      <c r="B15" s="40"/>
      <c r="C15" s="34"/>
      <c r="D15" s="34"/>
      <c r="E15" s="34"/>
      <c r="F15" s="34"/>
      <c r="G15" s="34"/>
      <c r="H15" s="34"/>
      <c r="I15" s="34"/>
      <c r="J15" s="34"/>
      <c r="K15" s="34"/>
      <c r="L15" s="5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12" customHeight="1">
      <c r="A16" s="34"/>
      <c r="B16" s="40"/>
      <c r="C16" s="34"/>
      <c r="D16" s="146" t="s">
        <v>24</v>
      </c>
      <c r="E16" s="34"/>
      <c r="F16" s="34"/>
      <c r="G16" s="34"/>
      <c r="H16" s="34"/>
      <c r="I16" s="146" t="s">
        <v>25</v>
      </c>
      <c r="J16" s="137" t="s">
        <v>26</v>
      </c>
      <c r="K16" s="34"/>
      <c r="L16" s="5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8" customHeight="1">
      <c r="A17" s="34"/>
      <c r="B17" s="40"/>
      <c r="C17" s="34"/>
      <c r="D17" s="34"/>
      <c r="E17" s="137" t="s">
        <v>27</v>
      </c>
      <c r="F17" s="34"/>
      <c r="G17" s="34"/>
      <c r="H17" s="34"/>
      <c r="I17" s="146" t="s">
        <v>28</v>
      </c>
      <c r="J17" s="137" t="s">
        <v>29</v>
      </c>
      <c r="K17" s="34"/>
      <c r="L17" s="5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6.96" customHeight="1">
      <c r="A18" s="34"/>
      <c r="B18" s="40"/>
      <c r="C18" s="34"/>
      <c r="D18" s="34"/>
      <c r="E18" s="34"/>
      <c r="F18" s="34"/>
      <c r="G18" s="34"/>
      <c r="H18" s="34"/>
      <c r="I18" s="34"/>
      <c r="J18" s="34"/>
      <c r="K18" s="34"/>
      <c r="L18" s="5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12" customHeight="1">
      <c r="A19" s="34"/>
      <c r="B19" s="40"/>
      <c r="C19" s="34"/>
      <c r="D19" s="146" t="s">
        <v>30</v>
      </c>
      <c r="E19" s="34"/>
      <c r="F19" s="34"/>
      <c r="G19" s="34"/>
      <c r="H19" s="34"/>
      <c r="I19" s="146" t="s">
        <v>25</v>
      </c>
      <c r="J19" s="29" t="str">
        <f>'Rekapitulace stavby'!AN13</f>
        <v>Vyplň údaj</v>
      </c>
      <c r="K19" s="34"/>
      <c r="L19" s="5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8" customHeight="1">
      <c r="A20" s="34"/>
      <c r="B20" s="40"/>
      <c r="C20" s="34"/>
      <c r="D20" s="34"/>
      <c r="E20" s="29" t="str">
        <f>'Rekapitulace stavby'!E14</f>
        <v>Vyplň údaj</v>
      </c>
      <c r="F20" s="137"/>
      <c r="G20" s="137"/>
      <c r="H20" s="137"/>
      <c r="I20" s="146" t="s">
        <v>28</v>
      </c>
      <c r="J20" s="29" t="str">
        <f>'Rekapitulace stavby'!AN14</f>
        <v>Vyplň údaj</v>
      </c>
      <c r="K20" s="34"/>
      <c r="L20" s="5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6.96" customHeight="1">
      <c r="A21" s="34"/>
      <c r="B21" s="40"/>
      <c r="C21" s="34"/>
      <c r="D21" s="34"/>
      <c r="E21" s="34"/>
      <c r="F21" s="34"/>
      <c r="G21" s="34"/>
      <c r="H21" s="34"/>
      <c r="I21" s="34"/>
      <c r="J21" s="34"/>
      <c r="K21" s="34"/>
      <c r="L21" s="5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12" customHeight="1">
      <c r="A22" s="34"/>
      <c r="B22" s="40"/>
      <c r="C22" s="34"/>
      <c r="D22" s="146" t="s">
        <v>32</v>
      </c>
      <c r="E22" s="34"/>
      <c r="F22" s="34"/>
      <c r="G22" s="34"/>
      <c r="H22" s="34"/>
      <c r="I22" s="146" t="s">
        <v>25</v>
      </c>
      <c r="J22" s="137" t="str">
        <f>IF('Rekapitulace stavby'!AN16="","",'Rekapitulace stavby'!AN16)</f>
        <v/>
      </c>
      <c r="K22" s="34"/>
      <c r="L22" s="5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8" customHeight="1">
      <c r="A23" s="34"/>
      <c r="B23" s="40"/>
      <c r="C23" s="34"/>
      <c r="D23" s="34"/>
      <c r="E23" s="137" t="str">
        <f>IF('Rekapitulace stavby'!E17="","",'Rekapitulace stavby'!E17)</f>
        <v xml:space="preserve"> </v>
      </c>
      <c r="F23" s="34"/>
      <c r="G23" s="34"/>
      <c r="H23" s="34"/>
      <c r="I23" s="146" t="s">
        <v>28</v>
      </c>
      <c r="J23" s="137" t="str">
        <f>IF('Rekapitulace stavby'!AN17="","",'Rekapitulace stavby'!AN17)</f>
        <v/>
      </c>
      <c r="K23" s="34"/>
      <c r="L23" s="5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6.96" customHeight="1">
      <c r="A24" s="34"/>
      <c r="B24" s="40"/>
      <c r="C24" s="34"/>
      <c r="D24" s="34"/>
      <c r="E24" s="34"/>
      <c r="F24" s="34"/>
      <c r="G24" s="34"/>
      <c r="H24" s="34"/>
      <c r="I24" s="34"/>
      <c r="J24" s="34"/>
      <c r="K24" s="34"/>
      <c r="L24" s="5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12" customHeight="1">
      <c r="A25" s="34"/>
      <c r="B25" s="40"/>
      <c r="C25" s="34"/>
      <c r="D25" s="146" t="s">
        <v>35</v>
      </c>
      <c r="E25" s="34"/>
      <c r="F25" s="34"/>
      <c r="G25" s="34"/>
      <c r="H25" s="34"/>
      <c r="I25" s="146" t="s">
        <v>25</v>
      </c>
      <c r="J25" s="137" t="s">
        <v>1</v>
      </c>
      <c r="K25" s="34"/>
      <c r="L25" s="5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8" customHeight="1">
      <c r="A26" s="34"/>
      <c r="B26" s="40"/>
      <c r="C26" s="34"/>
      <c r="D26" s="34"/>
      <c r="E26" s="137" t="s">
        <v>36</v>
      </c>
      <c r="F26" s="34"/>
      <c r="G26" s="34"/>
      <c r="H26" s="34"/>
      <c r="I26" s="146" t="s">
        <v>28</v>
      </c>
      <c r="J26" s="137" t="s">
        <v>1</v>
      </c>
      <c r="K26" s="34"/>
      <c r="L26" s="5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2" customFormat="1" ht="6.96" customHeight="1">
      <c r="A27" s="34"/>
      <c r="B27" s="40"/>
      <c r="C27" s="34"/>
      <c r="D27" s="34"/>
      <c r="E27" s="34"/>
      <c r="F27" s="34"/>
      <c r="G27" s="34"/>
      <c r="H27" s="34"/>
      <c r="I27" s="34"/>
      <c r="J27" s="34"/>
      <c r="K27" s="34"/>
      <c r="L27" s="59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="2" customFormat="1" ht="12" customHeight="1">
      <c r="A28" s="34"/>
      <c r="B28" s="40"/>
      <c r="C28" s="34"/>
      <c r="D28" s="146" t="s">
        <v>37</v>
      </c>
      <c r="E28" s="34"/>
      <c r="F28" s="34"/>
      <c r="G28" s="34"/>
      <c r="H28" s="34"/>
      <c r="I28" s="34"/>
      <c r="J28" s="34"/>
      <c r="K28" s="34"/>
      <c r="L28" s="5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8" customFormat="1" ht="16.5" customHeight="1">
      <c r="A29" s="150"/>
      <c r="B29" s="151"/>
      <c r="C29" s="150"/>
      <c r="D29" s="150"/>
      <c r="E29" s="152" t="s">
        <v>1</v>
      </c>
      <c r="F29" s="152"/>
      <c r="G29" s="152"/>
      <c r="H29" s="152"/>
      <c r="I29" s="150"/>
      <c r="J29" s="150"/>
      <c r="K29" s="150"/>
      <c r="L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="2" customFormat="1" ht="6.96" customHeight="1">
      <c r="A30" s="34"/>
      <c r="B30" s="40"/>
      <c r="C30" s="34"/>
      <c r="D30" s="34"/>
      <c r="E30" s="34"/>
      <c r="F30" s="34"/>
      <c r="G30" s="34"/>
      <c r="H30" s="34"/>
      <c r="I30" s="34"/>
      <c r="J30" s="34"/>
      <c r="K30" s="34"/>
      <c r="L30" s="5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40"/>
      <c r="C31" s="34"/>
      <c r="D31" s="154"/>
      <c r="E31" s="154"/>
      <c r="F31" s="154"/>
      <c r="G31" s="154"/>
      <c r="H31" s="154"/>
      <c r="I31" s="154"/>
      <c r="J31" s="154"/>
      <c r="K31" s="154"/>
      <c r="L31" s="5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25.44" customHeight="1">
      <c r="A32" s="34"/>
      <c r="B32" s="40"/>
      <c r="C32" s="34"/>
      <c r="D32" s="155" t="s">
        <v>38</v>
      </c>
      <c r="E32" s="34"/>
      <c r="F32" s="34"/>
      <c r="G32" s="34"/>
      <c r="H32" s="34"/>
      <c r="I32" s="34"/>
      <c r="J32" s="156">
        <f>ROUND(J120, 2)</f>
        <v>0</v>
      </c>
      <c r="K32" s="34"/>
      <c r="L32" s="5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6.96" customHeight="1">
      <c r="A33" s="34"/>
      <c r="B33" s="40"/>
      <c r="C33" s="34"/>
      <c r="D33" s="154"/>
      <c r="E33" s="154"/>
      <c r="F33" s="154"/>
      <c r="G33" s="154"/>
      <c r="H33" s="154"/>
      <c r="I33" s="154"/>
      <c r="J33" s="154"/>
      <c r="K33" s="154"/>
      <c r="L33" s="5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40"/>
      <c r="C34" s="34"/>
      <c r="D34" s="34"/>
      <c r="E34" s="34"/>
      <c r="F34" s="157" t="s">
        <v>40</v>
      </c>
      <c r="G34" s="34"/>
      <c r="H34" s="34"/>
      <c r="I34" s="157" t="s">
        <v>39</v>
      </c>
      <c r="J34" s="157" t="s">
        <v>41</v>
      </c>
      <c r="K34" s="34"/>
      <c r="L34" s="5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="2" customFormat="1" ht="14.4" customHeight="1">
      <c r="A35" s="34"/>
      <c r="B35" s="40"/>
      <c r="C35" s="34"/>
      <c r="D35" s="158" t="s">
        <v>42</v>
      </c>
      <c r="E35" s="146" t="s">
        <v>43</v>
      </c>
      <c r="F35" s="159">
        <f>ROUND((SUM(BE120:BE201)),  2)</f>
        <v>0</v>
      </c>
      <c r="G35" s="34"/>
      <c r="H35" s="34"/>
      <c r="I35" s="160">
        <v>0.20999999999999999</v>
      </c>
      <c r="J35" s="159">
        <f>ROUND(((SUM(BE120:BE201))*I35),  2)</f>
        <v>0</v>
      </c>
      <c r="K35" s="34"/>
      <c r="L35" s="5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14.4" customHeight="1">
      <c r="A36" s="34"/>
      <c r="B36" s="40"/>
      <c r="C36" s="34"/>
      <c r="D36" s="34"/>
      <c r="E36" s="146" t="s">
        <v>44</v>
      </c>
      <c r="F36" s="159">
        <f>ROUND((SUM(BF120:BF201)),  2)</f>
        <v>0</v>
      </c>
      <c r="G36" s="34"/>
      <c r="H36" s="34"/>
      <c r="I36" s="160">
        <v>0.14999999999999999</v>
      </c>
      <c r="J36" s="159">
        <f>ROUND(((SUM(BF120:BF201))*I36),  2)</f>
        <v>0</v>
      </c>
      <c r="K36" s="34"/>
      <c r="L36" s="5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46" t="s">
        <v>45</v>
      </c>
      <c r="F37" s="159">
        <f>ROUND((SUM(BG120:BG201)),  2)</f>
        <v>0</v>
      </c>
      <c r="G37" s="34"/>
      <c r="H37" s="34"/>
      <c r="I37" s="160">
        <v>0.20999999999999999</v>
      </c>
      <c r="J37" s="159">
        <f>0</f>
        <v>0</v>
      </c>
      <c r="K37" s="34"/>
      <c r="L37" s="5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14.4" customHeight="1">
      <c r="A38" s="34"/>
      <c r="B38" s="40"/>
      <c r="C38" s="34"/>
      <c r="D38" s="34"/>
      <c r="E38" s="146" t="s">
        <v>46</v>
      </c>
      <c r="F38" s="159">
        <f>ROUND((SUM(BH120:BH201)),  2)</f>
        <v>0</v>
      </c>
      <c r="G38" s="34"/>
      <c r="H38" s="34"/>
      <c r="I38" s="160">
        <v>0.14999999999999999</v>
      </c>
      <c r="J38" s="159">
        <f>0</f>
        <v>0</v>
      </c>
      <c r="K38" s="34"/>
      <c r="L38" s="5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14.4" customHeight="1">
      <c r="A39" s="34"/>
      <c r="B39" s="40"/>
      <c r="C39" s="34"/>
      <c r="D39" s="34"/>
      <c r="E39" s="146" t="s">
        <v>47</v>
      </c>
      <c r="F39" s="159">
        <f>ROUND((SUM(BI120:BI201)),  2)</f>
        <v>0</v>
      </c>
      <c r="G39" s="34"/>
      <c r="H39" s="34"/>
      <c r="I39" s="160">
        <v>0</v>
      </c>
      <c r="J39" s="159">
        <f>0</f>
        <v>0</v>
      </c>
      <c r="K39" s="34"/>
      <c r="L39" s="5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6.96" customHeight="1">
      <c r="A40" s="34"/>
      <c r="B40" s="40"/>
      <c r="C40" s="34"/>
      <c r="D40" s="34"/>
      <c r="E40" s="34"/>
      <c r="F40" s="34"/>
      <c r="G40" s="34"/>
      <c r="H40" s="34"/>
      <c r="I40" s="34"/>
      <c r="J40" s="34"/>
      <c r="K40" s="34"/>
      <c r="L40" s="5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2" customFormat="1" ht="25.44" customHeight="1">
      <c r="A41" s="34"/>
      <c r="B41" s="40"/>
      <c r="C41" s="161"/>
      <c r="D41" s="162" t="s">
        <v>48</v>
      </c>
      <c r="E41" s="163"/>
      <c r="F41" s="163"/>
      <c r="G41" s="164" t="s">
        <v>49</v>
      </c>
      <c r="H41" s="165" t="s">
        <v>50</v>
      </c>
      <c r="I41" s="163"/>
      <c r="J41" s="166">
        <f>SUM(J32:J39)</f>
        <v>0</v>
      </c>
      <c r="K41" s="167"/>
      <c r="L41" s="59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="2" customFormat="1" ht="14.4" customHeight="1">
      <c r="A42" s="34"/>
      <c r="B42" s="40"/>
      <c r="C42" s="34"/>
      <c r="D42" s="34"/>
      <c r="E42" s="34"/>
      <c r="F42" s="34"/>
      <c r="G42" s="34"/>
      <c r="H42" s="34"/>
      <c r="I42" s="34"/>
      <c r="J42" s="34"/>
      <c r="K42" s="34"/>
      <c r="L42" s="59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="1" customFormat="1" ht="14.4" customHeight="1">
      <c r="B43" s="16"/>
      <c r="L43" s="16"/>
    </row>
    <row r="44" s="1" customFormat="1" ht="14.4" customHeight="1">
      <c r="B44" s="16"/>
      <c r="L44" s="16"/>
    </row>
    <row r="45" s="1" customFormat="1" ht="14.4" customHeight="1">
      <c r="B45" s="16"/>
      <c r="L45" s="16"/>
    </row>
    <row r="46" s="1" customFormat="1" ht="14.4" customHeight="1">
      <c r="B46" s="16"/>
      <c r="L46" s="16"/>
    </row>
    <row r="47" s="1" customFormat="1" ht="14.4" customHeight="1">
      <c r="B47" s="16"/>
      <c r="L47" s="16"/>
    </row>
    <row r="48" s="1" customFormat="1" ht="14.4" customHeight="1">
      <c r="B48" s="16"/>
      <c r="L48" s="16"/>
    </row>
    <row r="49" s="1" customFormat="1" ht="14.4" customHeight="1">
      <c r="B49" s="16"/>
      <c r="L49" s="16"/>
    </row>
    <row r="50" s="2" customFormat="1" ht="14.4" customHeight="1">
      <c r="B50" s="59"/>
      <c r="D50" s="168" t="s">
        <v>51</v>
      </c>
      <c r="E50" s="169"/>
      <c r="F50" s="169"/>
      <c r="G50" s="168" t="s">
        <v>52</v>
      </c>
      <c r="H50" s="169"/>
      <c r="I50" s="169"/>
      <c r="J50" s="169"/>
      <c r="K50" s="169"/>
      <c r="L50" s="59"/>
    </row>
    <row r="51">
      <c r="B51" s="16"/>
      <c r="L51" s="16"/>
    </row>
    <row r="52">
      <c r="B52" s="16"/>
      <c r="L52" s="16"/>
    </row>
    <row r="53">
      <c r="B53" s="16"/>
      <c r="L53" s="16"/>
    </row>
    <row r="54">
      <c r="B54" s="16"/>
      <c r="L54" s="16"/>
    </row>
    <row r="55">
      <c r="B55" s="16"/>
      <c r="L55" s="16"/>
    </row>
    <row r="56">
      <c r="B56" s="16"/>
      <c r="L56" s="16"/>
    </row>
    <row r="57">
      <c r="B57" s="16"/>
      <c r="L57" s="16"/>
    </row>
    <row r="58">
      <c r="B58" s="16"/>
      <c r="L58" s="16"/>
    </row>
    <row r="59">
      <c r="B59" s="16"/>
      <c r="L59" s="16"/>
    </row>
    <row r="60">
      <c r="B60" s="16"/>
      <c r="L60" s="16"/>
    </row>
    <row r="61" s="2" customFormat="1">
      <c r="A61" s="34"/>
      <c r="B61" s="40"/>
      <c r="C61" s="34"/>
      <c r="D61" s="170" t="s">
        <v>53</v>
      </c>
      <c r="E61" s="171"/>
      <c r="F61" s="172" t="s">
        <v>54</v>
      </c>
      <c r="G61" s="170" t="s">
        <v>53</v>
      </c>
      <c r="H61" s="171"/>
      <c r="I61" s="171"/>
      <c r="J61" s="173" t="s">
        <v>54</v>
      </c>
      <c r="K61" s="171"/>
      <c r="L61" s="59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6"/>
      <c r="L62" s="16"/>
    </row>
    <row r="63">
      <c r="B63" s="16"/>
      <c r="L63" s="16"/>
    </row>
    <row r="64">
      <c r="B64" s="16"/>
      <c r="L64" s="16"/>
    </row>
    <row r="65" s="2" customFormat="1">
      <c r="A65" s="34"/>
      <c r="B65" s="40"/>
      <c r="C65" s="34"/>
      <c r="D65" s="168" t="s">
        <v>55</v>
      </c>
      <c r="E65" s="174"/>
      <c r="F65" s="174"/>
      <c r="G65" s="168" t="s">
        <v>56</v>
      </c>
      <c r="H65" s="174"/>
      <c r="I65" s="174"/>
      <c r="J65" s="174"/>
      <c r="K65" s="174"/>
      <c r="L65" s="59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6"/>
      <c r="L66" s="16"/>
    </row>
    <row r="67">
      <c r="B67" s="16"/>
      <c r="L67" s="16"/>
    </row>
    <row r="68">
      <c r="B68" s="16"/>
      <c r="L68" s="16"/>
    </row>
    <row r="69">
      <c r="B69" s="16"/>
      <c r="L69" s="16"/>
    </row>
    <row r="70">
      <c r="B70" s="16"/>
      <c r="L70" s="16"/>
    </row>
    <row r="71">
      <c r="B71" s="16"/>
      <c r="L71" s="16"/>
    </row>
    <row r="72">
      <c r="B72" s="16"/>
      <c r="L72" s="16"/>
    </row>
    <row r="73">
      <c r="B73" s="16"/>
      <c r="L73" s="16"/>
    </row>
    <row r="74">
      <c r="B74" s="16"/>
      <c r="L74" s="16"/>
    </row>
    <row r="75">
      <c r="B75" s="16"/>
      <c r="L75" s="16"/>
    </row>
    <row r="76" s="2" customFormat="1">
      <c r="A76" s="34"/>
      <c r="B76" s="40"/>
      <c r="C76" s="34"/>
      <c r="D76" s="170" t="s">
        <v>53</v>
      </c>
      <c r="E76" s="171"/>
      <c r="F76" s="172" t="s">
        <v>54</v>
      </c>
      <c r="G76" s="170" t="s">
        <v>53</v>
      </c>
      <c r="H76" s="171"/>
      <c r="I76" s="171"/>
      <c r="J76" s="173" t="s">
        <v>54</v>
      </c>
      <c r="K76" s="171"/>
      <c r="L76" s="5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175"/>
      <c r="C77" s="176"/>
      <c r="D77" s="176"/>
      <c r="E77" s="176"/>
      <c r="F77" s="176"/>
      <c r="G77" s="176"/>
      <c r="H77" s="176"/>
      <c r="I77" s="176"/>
      <c r="J77" s="176"/>
      <c r="K77" s="176"/>
      <c r="L77" s="5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177"/>
      <c r="C81" s="178"/>
      <c r="D81" s="178"/>
      <c r="E81" s="178"/>
      <c r="F81" s="178"/>
      <c r="G81" s="178"/>
      <c r="H81" s="178"/>
      <c r="I81" s="178"/>
      <c r="J81" s="178"/>
      <c r="K81" s="178"/>
      <c r="L81" s="59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168</v>
      </c>
      <c r="D82" s="36"/>
      <c r="E82" s="36"/>
      <c r="F82" s="36"/>
      <c r="G82" s="36"/>
      <c r="H82" s="36"/>
      <c r="I82" s="36"/>
      <c r="J82" s="36"/>
      <c r="K82" s="36"/>
      <c r="L82" s="59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9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6"/>
      <c r="E84" s="36"/>
      <c r="F84" s="36"/>
      <c r="G84" s="36"/>
      <c r="H84" s="36"/>
      <c r="I84" s="36"/>
      <c r="J84" s="36"/>
      <c r="K84" s="36"/>
      <c r="L84" s="59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6"/>
      <c r="D85" s="36"/>
      <c r="E85" s="179" t="str">
        <f>E7</f>
        <v>Oprava přejezdů v obvodu ST Karlovy Vary 2023-24</v>
      </c>
      <c r="F85" s="28"/>
      <c r="G85" s="28"/>
      <c r="H85" s="28"/>
      <c r="I85" s="36"/>
      <c r="J85" s="36"/>
      <c r="K85" s="36"/>
      <c r="L85" s="59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1" customFormat="1" ht="12" customHeight="1">
      <c r="B86" s="17"/>
      <c r="C86" s="28" t="s">
        <v>164</v>
      </c>
      <c r="D86" s="18"/>
      <c r="E86" s="18"/>
      <c r="F86" s="18"/>
      <c r="G86" s="18"/>
      <c r="H86" s="18"/>
      <c r="I86" s="18"/>
      <c r="J86" s="18"/>
      <c r="K86" s="18"/>
      <c r="L86" s="16"/>
    </row>
    <row r="87" s="2" customFormat="1" ht="16.5" customHeight="1">
      <c r="A87" s="34"/>
      <c r="B87" s="35"/>
      <c r="C87" s="36"/>
      <c r="D87" s="36"/>
      <c r="E87" s="179" t="s">
        <v>522</v>
      </c>
      <c r="F87" s="36"/>
      <c r="G87" s="36"/>
      <c r="H87" s="36"/>
      <c r="I87" s="36"/>
      <c r="J87" s="36"/>
      <c r="K87" s="36"/>
      <c r="L87" s="59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12" customHeight="1">
      <c r="A88" s="34"/>
      <c r="B88" s="35"/>
      <c r="C88" s="28" t="s">
        <v>166</v>
      </c>
      <c r="D88" s="36"/>
      <c r="E88" s="36"/>
      <c r="F88" s="36"/>
      <c r="G88" s="36"/>
      <c r="H88" s="36"/>
      <c r="I88" s="36"/>
      <c r="J88" s="36"/>
      <c r="K88" s="36"/>
      <c r="L88" s="59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6.5" customHeight="1">
      <c r="A89" s="34"/>
      <c r="B89" s="35"/>
      <c r="C89" s="36"/>
      <c r="D89" s="36"/>
      <c r="E89" s="72" t="str">
        <f>E11</f>
        <v>A.3.1 - Práce na přejezdu</v>
      </c>
      <c r="F89" s="36"/>
      <c r="G89" s="36"/>
      <c r="H89" s="36"/>
      <c r="I89" s="36"/>
      <c r="J89" s="36"/>
      <c r="K89" s="36"/>
      <c r="L89" s="59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9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2" customHeight="1">
      <c r="A91" s="34"/>
      <c r="B91" s="35"/>
      <c r="C91" s="28" t="s">
        <v>20</v>
      </c>
      <c r="D91" s="36"/>
      <c r="E91" s="36"/>
      <c r="F91" s="23" t="str">
        <f>F14</f>
        <v>ST Karlovy Vary</v>
      </c>
      <c r="G91" s="36"/>
      <c r="H91" s="36"/>
      <c r="I91" s="28" t="s">
        <v>22</v>
      </c>
      <c r="J91" s="75" t="str">
        <f>IF(J14="","",J14)</f>
        <v>1. 2. 2023</v>
      </c>
      <c r="K91" s="36"/>
      <c r="L91" s="59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6.96" customHeight="1">
      <c r="A92" s="34"/>
      <c r="B92" s="35"/>
      <c r="C92" s="36"/>
      <c r="D92" s="36"/>
      <c r="E92" s="36"/>
      <c r="F92" s="36"/>
      <c r="G92" s="36"/>
      <c r="H92" s="36"/>
      <c r="I92" s="36"/>
      <c r="J92" s="36"/>
      <c r="K92" s="36"/>
      <c r="L92" s="59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5.15" customHeight="1">
      <c r="A93" s="34"/>
      <c r="B93" s="35"/>
      <c r="C93" s="28" t="s">
        <v>24</v>
      </c>
      <c r="D93" s="36"/>
      <c r="E93" s="36"/>
      <c r="F93" s="23" t="str">
        <f>E17</f>
        <v>Správa železnic,s.o.;OŘ ÚNL - ST Karlovy Vary</v>
      </c>
      <c r="G93" s="36"/>
      <c r="H93" s="36"/>
      <c r="I93" s="28" t="s">
        <v>32</v>
      </c>
      <c r="J93" s="32" t="str">
        <f>E23</f>
        <v xml:space="preserve"> </v>
      </c>
      <c r="K93" s="36"/>
      <c r="L93" s="59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15.15" customHeight="1">
      <c r="A94" s="34"/>
      <c r="B94" s="35"/>
      <c r="C94" s="28" t="s">
        <v>30</v>
      </c>
      <c r="D94" s="36"/>
      <c r="E94" s="36"/>
      <c r="F94" s="23" t="str">
        <f>IF(E20="","",E20)</f>
        <v>Vyplň údaj</v>
      </c>
      <c r="G94" s="36"/>
      <c r="H94" s="36"/>
      <c r="I94" s="28" t="s">
        <v>35</v>
      </c>
      <c r="J94" s="32" t="str">
        <f>E26</f>
        <v>Pavlína Liprtová</v>
      </c>
      <c r="K94" s="36"/>
      <c r="L94" s="59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9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9.28" customHeight="1">
      <c r="A96" s="34"/>
      <c r="B96" s="35"/>
      <c r="C96" s="180" t="s">
        <v>169</v>
      </c>
      <c r="D96" s="181"/>
      <c r="E96" s="181"/>
      <c r="F96" s="181"/>
      <c r="G96" s="181"/>
      <c r="H96" s="181"/>
      <c r="I96" s="181"/>
      <c r="J96" s="182" t="s">
        <v>170</v>
      </c>
      <c r="K96" s="181"/>
      <c r="L96" s="59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="2" customFormat="1" ht="10.32" customHeight="1">
      <c r="A97" s="34"/>
      <c r="B97" s="35"/>
      <c r="C97" s="36"/>
      <c r="D97" s="36"/>
      <c r="E97" s="36"/>
      <c r="F97" s="36"/>
      <c r="G97" s="36"/>
      <c r="H97" s="36"/>
      <c r="I97" s="36"/>
      <c r="J97" s="36"/>
      <c r="K97" s="36"/>
      <c r="L97" s="59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="2" customFormat="1" ht="22.8" customHeight="1">
      <c r="A98" s="34"/>
      <c r="B98" s="35"/>
      <c r="C98" s="183" t="s">
        <v>171</v>
      </c>
      <c r="D98" s="36"/>
      <c r="E98" s="36"/>
      <c r="F98" s="36"/>
      <c r="G98" s="36"/>
      <c r="H98" s="36"/>
      <c r="I98" s="36"/>
      <c r="J98" s="106">
        <f>J120</f>
        <v>0</v>
      </c>
      <c r="K98" s="36"/>
      <c r="L98" s="59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3" t="s">
        <v>172</v>
      </c>
    </row>
    <row r="99" s="2" customFormat="1" ht="21.84" customHeight="1">
      <c r="A99" s="34"/>
      <c r="B99" s="35"/>
      <c r="C99" s="36"/>
      <c r="D99" s="36"/>
      <c r="E99" s="36"/>
      <c r="F99" s="36"/>
      <c r="G99" s="36"/>
      <c r="H99" s="36"/>
      <c r="I99" s="36"/>
      <c r="J99" s="36"/>
      <c r="K99" s="36"/>
      <c r="L99" s="59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="2" customFormat="1" ht="6.96" customHeight="1">
      <c r="A100" s="34"/>
      <c r="B100" s="62"/>
      <c r="C100" s="63"/>
      <c r="D100" s="63"/>
      <c r="E100" s="63"/>
      <c r="F100" s="63"/>
      <c r="G100" s="63"/>
      <c r="H100" s="63"/>
      <c r="I100" s="63"/>
      <c r="J100" s="63"/>
      <c r="K100" s="63"/>
      <c r="L100" s="59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4" s="2" customFormat="1" ht="6.96" customHeight="1">
      <c r="A104" s="34"/>
      <c r="B104" s="64"/>
      <c r="C104" s="65"/>
      <c r="D104" s="65"/>
      <c r="E104" s="65"/>
      <c r="F104" s="65"/>
      <c r="G104" s="65"/>
      <c r="H104" s="65"/>
      <c r="I104" s="65"/>
      <c r="J104" s="65"/>
      <c r="K104" s="65"/>
      <c r="L104" s="59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="2" customFormat="1" ht="24.96" customHeight="1">
      <c r="A105" s="34"/>
      <c r="B105" s="35"/>
      <c r="C105" s="19" t="s">
        <v>173</v>
      </c>
      <c r="D105" s="36"/>
      <c r="E105" s="36"/>
      <c r="F105" s="36"/>
      <c r="G105" s="36"/>
      <c r="H105" s="36"/>
      <c r="I105" s="36"/>
      <c r="J105" s="36"/>
      <c r="K105" s="36"/>
      <c r="L105" s="59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="2" customFormat="1" ht="6.96" customHeight="1">
      <c r="A106" s="34"/>
      <c r="B106" s="35"/>
      <c r="C106" s="36"/>
      <c r="D106" s="36"/>
      <c r="E106" s="36"/>
      <c r="F106" s="36"/>
      <c r="G106" s="36"/>
      <c r="H106" s="36"/>
      <c r="I106" s="36"/>
      <c r="J106" s="36"/>
      <c r="K106" s="36"/>
      <c r="L106" s="59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12" customHeight="1">
      <c r="A107" s="34"/>
      <c r="B107" s="35"/>
      <c r="C107" s="28" t="s">
        <v>16</v>
      </c>
      <c r="D107" s="36"/>
      <c r="E107" s="36"/>
      <c r="F107" s="36"/>
      <c r="G107" s="36"/>
      <c r="H107" s="36"/>
      <c r="I107" s="36"/>
      <c r="J107" s="36"/>
      <c r="K107" s="36"/>
      <c r="L107" s="59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16.5" customHeight="1">
      <c r="A108" s="34"/>
      <c r="B108" s="35"/>
      <c r="C108" s="36"/>
      <c r="D108" s="36"/>
      <c r="E108" s="179" t="str">
        <f>E7</f>
        <v>Oprava přejezdů v obvodu ST Karlovy Vary 2023-24</v>
      </c>
      <c r="F108" s="28"/>
      <c r="G108" s="28"/>
      <c r="H108" s="28"/>
      <c r="I108" s="36"/>
      <c r="J108" s="36"/>
      <c r="K108" s="36"/>
      <c r="L108" s="59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1" customFormat="1" ht="12" customHeight="1">
      <c r="B109" s="17"/>
      <c r="C109" s="28" t="s">
        <v>164</v>
      </c>
      <c r="D109" s="18"/>
      <c r="E109" s="18"/>
      <c r="F109" s="18"/>
      <c r="G109" s="18"/>
      <c r="H109" s="18"/>
      <c r="I109" s="18"/>
      <c r="J109" s="18"/>
      <c r="K109" s="18"/>
      <c r="L109" s="16"/>
    </row>
    <row r="110" s="2" customFormat="1" ht="16.5" customHeight="1">
      <c r="A110" s="34"/>
      <c r="B110" s="35"/>
      <c r="C110" s="36"/>
      <c r="D110" s="36"/>
      <c r="E110" s="179" t="s">
        <v>522</v>
      </c>
      <c r="F110" s="36"/>
      <c r="G110" s="36"/>
      <c r="H110" s="36"/>
      <c r="I110" s="36"/>
      <c r="J110" s="36"/>
      <c r="K110" s="36"/>
      <c r="L110" s="59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2" customHeight="1">
      <c r="A111" s="34"/>
      <c r="B111" s="35"/>
      <c r="C111" s="28" t="s">
        <v>166</v>
      </c>
      <c r="D111" s="36"/>
      <c r="E111" s="36"/>
      <c r="F111" s="36"/>
      <c r="G111" s="36"/>
      <c r="H111" s="36"/>
      <c r="I111" s="36"/>
      <c r="J111" s="36"/>
      <c r="K111" s="36"/>
      <c r="L111" s="59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6.5" customHeight="1">
      <c r="A112" s="34"/>
      <c r="B112" s="35"/>
      <c r="C112" s="36"/>
      <c r="D112" s="36"/>
      <c r="E112" s="72" t="str">
        <f>E11</f>
        <v>A.3.1 - Práce na přejezdu</v>
      </c>
      <c r="F112" s="36"/>
      <c r="G112" s="36"/>
      <c r="H112" s="36"/>
      <c r="I112" s="36"/>
      <c r="J112" s="36"/>
      <c r="K112" s="36"/>
      <c r="L112" s="59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6.96" customHeight="1">
      <c r="A113" s="34"/>
      <c r="B113" s="35"/>
      <c r="C113" s="36"/>
      <c r="D113" s="36"/>
      <c r="E113" s="36"/>
      <c r="F113" s="36"/>
      <c r="G113" s="36"/>
      <c r="H113" s="36"/>
      <c r="I113" s="36"/>
      <c r="J113" s="36"/>
      <c r="K113" s="36"/>
      <c r="L113" s="59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2" customHeight="1">
      <c r="A114" s="34"/>
      <c r="B114" s="35"/>
      <c r="C114" s="28" t="s">
        <v>20</v>
      </c>
      <c r="D114" s="36"/>
      <c r="E114" s="36"/>
      <c r="F114" s="23" t="str">
        <f>F14</f>
        <v>ST Karlovy Vary</v>
      </c>
      <c r="G114" s="36"/>
      <c r="H114" s="36"/>
      <c r="I114" s="28" t="s">
        <v>22</v>
      </c>
      <c r="J114" s="75" t="str">
        <f>IF(J14="","",J14)</f>
        <v>1. 2. 2023</v>
      </c>
      <c r="K114" s="36"/>
      <c r="L114" s="59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6.96" customHeight="1">
      <c r="A115" s="34"/>
      <c r="B115" s="35"/>
      <c r="C115" s="36"/>
      <c r="D115" s="36"/>
      <c r="E115" s="36"/>
      <c r="F115" s="36"/>
      <c r="G115" s="36"/>
      <c r="H115" s="36"/>
      <c r="I115" s="36"/>
      <c r="J115" s="36"/>
      <c r="K115" s="36"/>
      <c r="L115" s="59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5.15" customHeight="1">
      <c r="A116" s="34"/>
      <c r="B116" s="35"/>
      <c r="C116" s="28" t="s">
        <v>24</v>
      </c>
      <c r="D116" s="36"/>
      <c r="E116" s="36"/>
      <c r="F116" s="23" t="str">
        <f>E17</f>
        <v>Správa železnic,s.o.;OŘ ÚNL - ST Karlovy Vary</v>
      </c>
      <c r="G116" s="36"/>
      <c r="H116" s="36"/>
      <c r="I116" s="28" t="s">
        <v>32</v>
      </c>
      <c r="J116" s="32" t="str">
        <f>E23</f>
        <v xml:space="preserve"> </v>
      </c>
      <c r="K116" s="36"/>
      <c r="L116" s="59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5.15" customHeight="1">
      <c r="A117" s="34"/>
      <c r="B117" s="35"/>
      <c r="C117" s="28" t="s">
        <v>30</v>
      </c>
      <c r="D117" s="36"/>
      <c r="E117" s="36"/>
      <c r="F117" s="23" t="str">
        <f>IF(E20="","",E20)</f>
        <v>Vyplň údaj</v>
      </c>
      <c r="G117" s="36"/>
      <c r="H117" s="36"/>
      <c r="I117" s="28" t="s">
        <v>35</v>
      </c>
      <c r="J117" s="32" t="str">
        <f>E26</f>
        <v>Pavlína Liprtová</v>
      </c>
      <c r="K117" s="36"/>
      <c r="L117" s="59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0.32" customHeight="1">
      <c r="A118" s="34"/>
      <c r="B118" s="35"/>
      <c r="C118" s="36"/>
      <c r="D118" s="36"/>
      <c r="E118" s="36"/>
      <c r="F118" s="36"/>
      <c r="G118" s="36"/>
      <c r="H118" s="36"/>
      <c r="I118" s="36"/>
      <c r="J118" s="36"/>
      <c r="K118" s="36"/>
      <c r="L118" s="59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9" customFormat="1" ht="29.28" customHeight="1">
      <c r="A119" s="184"/>
      <c r="B119" s="185"/>
      <c r="C119" s="186" t="s">
        <v>174</v>
      </c>
      <c r="D119" s="187" t="s">
        <v>63</v>
      </c>
      <c r="E119" s="187" t="s">
        <v>59</v>
      </c>
      <c r="F119" s="187" t="s">
        <v>60</v>
      </c>
      <c r="G119" s="187" t="s">
        <v>175</v>
      </c>
      <c r="H119" s="187" t="s">
        <v>176</v>
      </c>
      <c r="I119" s="187" t="s">
        <v>177</v>
      </c>
      <c r="J119" s="187" t="s">
        <v>170</v>
      </c>
      <c r="K119" s="188" t="s">
        <v>178</v>
      </c>
      <c r="L119" s="189"/>
      <c r="M119" s="96" t="s">
        <v>1</v>
      </c>
      <c r="N119" s="97" t="s">
        <v>42</v>
      </c>
      <c r="O119" s="97" t="s">
        <v>179</v>
      </c>
      <c r="P119" s="97" t="s">
        <v>180</v>
      </c>
      <c r="Q119" s="97" t="s">
        <v>181</v>
      </c>
      <c r="R119" s="97" t="s">
        <v>182</v>
      </c>
      <c r="S119" s="97" t="s">
        <v>183</v>
      </c>
      <c r="T119" s="98" t="s">
        <v>184</v>
      </c>
      <c r="U119" s="184"/>
      <c r="V119" s="184"/>
      <c r="W119" s="184"/>
      <c r="X119" s="184"/>
      <c r="Y119" s="184"/>
      <c r="Z119" s="184"/>
      <c r="AA119" s="184"/>
      <c r="AB119" s="184"/>
      <c r="AC119" s="184"/>
      <c r="AD119" s="184"/>
      <c r="AE119" s="184"/>
    </row>
    <row r="120" s="2" customFormat="1" ht="22.8" customHeight="1">
      <c r="A120" s="34"/>
      <c r="B120" s="35"/>
      <c r="C120" s="103" t="s">
        <v>185</v>
      </c>
      <c r="D120" s="36"/>
      <c r="E120" s="36"/>
      <c r="F120" s="36"/>
      <c r="G120" s="36"/>
      <c r="H120" s="36"/>
      <c r="I120" s="36"/>
      <c r="J120" s="190">
        <f>BK120</f>
        <v>0</v>
      </c>
      <c r="K120" s="36"/>
      <c r="L120" s="40"/>
      <c r="M120" s="99"/>
      <c r="N120" s="191"/>
      <c r="O120" s="100"/>
      <c r="P120" s="192">
        <f>SUM(P121:P201)</f>
        <v>0</v>
      </c>
      <c r="Q120" s="100"/>
      <c r="R120" s="192">
        <f>SUM(R121:R201)</f>
        <v>234.24513999999999</v>
      </c>
      <c r="S120" s="100"/>
      <c r="T120" s="193">
        <f>SUM(T121:T201)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3" t="s">
        <v>77</v>
      </c>
      <c r="AU120" s="13" t="s">
        <v>172</v>
      </c>
      <c r="BK120" s="194">
        <f>SUM(BK121:BK201)</f>
        <v>0</v>
      </c>
    </row>
    <row r="121" s="2" customFormat="1" ht="37.8" customHeight="1">
      <c r="A121" s="34"/>
      <c r="B121" s="35"/>
      <c r="C121" s="195" t="s">
        <v>85</v>
      </c>
      <c r="D121" s="195" t="s">
        <v>186</v>
      </c>
      <c r="E121" s="196" t="s">
        <v>524</v>
      </c>
      <c r="F121" s="197" t="s">
        <v>525</v>
      </c>
      <c r="G121" s="198" t="s">
        <v>189</v>
      </c>
      <c r="H121" s="199">
        <v>26</v>
      </c>
      <c r="I121" s="200"/>
      <c r="J121" s="201">
        <f>ROUND(I121*H121,2)</f>
        <v>0</v>
      </c>
      <c r="K121" s="197" t="s">
        <v>190</v>
      </c>
      <c r="L121" s="40"/>
      <c r="M121" s="202" t="s">
        <v>1</v>
      </c>
      <c r="N121" s="203" t="s">
        <v>43</v>
      </c>
      <c r="O121" s="87"/>
      <c r="P121" s="204">
        <f>O121*H121</f>
        <v>0</v>
      </c>
      <c r="Q121" s="204">
        <v>0</v>
      </c>
      <c r="R121" s="204">
        <f>Q121*H121</f>
        <v>0</v>
      </c>
      <c r="S121" s="204">
        <v>0</v>
      </c>
      <c r="T121" s="205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206" t="s">
        <v>191</v>
      </c>
      <c r="AT121" s="206" t="s">
        <v>186</v>
      </c>
      <c r="AU121" s="206" t="s">
        <v>78</v>
      </c>
      <c r="AY121" s="13" t="s">
        <v>192</v>
      </c>
      <c r="BE121" s="207">
        <f>IF(N121="základní",J121,0)</f>
        <v>0</v>
      </c>
      <c r="BF121" s="207">
        <f>IF(N121="snížená",J121,0)</f>
        <v>0</v>
      </c>
      <c r="BG121" s="207">
        <f>IF(N121="zákl. přenesená",J121,0)</f>
        <v>0</v>
      </c>
      <c r="BH121" s="207">
        <f>IF(N121="sníž. přenesená",J121,0)</f>
        <v>0</v>
      </c>
      <c r="BI121" s="207">
        <f>IF(N121="nulová",J121,0)</f>
        <v>0</v>
      </c>
      <c r="BJ121" s="13" t="s">
        <v>85</v>
      </c>
      <c r="BK121" s="207">
        <f>ROUND(I121*H121,2)</f>
        <v>0</v>
      </c>
      <c r="BL121" s="13" t="s">
        <v>191</v>
      </c>
      <c r="BM121" s="206" t="s">
        <v>526</v>
      </c>
    </row>
    <row r="122" s="10" customFormat="1">
      <c r="A122" s="10"/>
      <c r="B122" s="208"/>
      <c r="C122" s="209"/>
      <c r="D122" s="210" t="s">
        <v>194</v>
      </c>
      <c r="E122" s="211" t="s">
        <v>1</v>
      </c>
      <c r="F122" s="212" t="s">
        <v>527</v>
      </c>
      <c r="G122" s="209"/>
      <c r="H122" s="213">
        <v>26</v>
      </c>
      <c r="I122" s="214"/>
      <c r="J122" s="209"/>
      <c r="K122" s="209"/>
      <c r="L122" s="215"/>
      <c r="M122" s="216"/>
      <c r="N122" s="217"/>
      <c r="O122" s="217"/>
      <c r="P122" s="217"/>
      <c r="Q122" s="217"/>
      <c r="R122" s="217"/>
      <c r="S122" s="217"/>
      <c r="T122" s="218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  <c r="AT122" s="219" t="s">
        <v>194</v>
      </c>
      <c r="AU122" s="219" t="s">
        <v>78</v>
      </c>
      <c r="AV122" s="10" t="s">
        <v>87</v>
      </c>
      <c r="AW122" s="10" t="s">
        <v>34</v>
      </c>
      <c r="AX122" s="10" t="s">
        <v>85</v>
      </c>
      <c r="AY122" s="219" t="s">
        <v>192</v>
      </c>
    </row>
    <row r="123" s="2" customFormat="1" ht="55.5" customHeight="1">
      <c r="A123" s="34"/>
      <c r="B123" s="35"/>
      <c r="C123" s="195" t="s">
        <v>87</v>
      </c>
      <c r="D123" s="195" t="s">
        <v>186</v>
      </c>
      <c r="E123" s="196" t="s">
        <v>196</v>
      </c>
      <c r="F123" s="197" t="s">
        <v>197</v>
      </c>
      <c r="G123" s="198" t="s">
        <v>198</v>
      </c>
      <c r="H123" s="199">
        <v>110.5</v>
      </c>
      <c r="I123" s="200"/>
      <c r="J123" s="201">
        <f>ROUND(I123*H123,2)</f>
        <v>0</v>
      </c>
      <c r="K123" s="197" t="s">
        <v>190</v>
      </c>
      <c r="L123" s="40"/>
      <c r="M123" s="202" t="s">
        <v>1</v>
      </c>
      <c r="N123" s="203" t="s">
        <v>43</v>
      </c>
      <c r="O123" s="87"/>
      <c r="P123" s="204">
        <f>O123*H123</f>
        <v>0</v>
      </c>
      <c r="Q123" s="204">
        <v>0</v>
      </c>
      <c r="R123" s="204">
        <f>Q123*H123</f>
        <v>0</v>
      </c>
      <c r="S123" s="204">
        <v>0</v>
      </c>
      <c r="T123" s="205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206" t="s">
        <v>191</v>
      </c>
      <c r="AT123" s="206" t="s">
        <v>186</v>
      </c>
      <c r="AU123" s="206" t="s">
        <v>78</v>
      </c>
      <c r="AY123" s="13" t="s">
        <v>192</v>
      </c>
      <c r="BE123" s="207">
        <f>IF(N123="základní",J123,0)</f>
        <v>0</v>
      </c>
      <c r="BF123" s="207">
        <f>IF(N123="snížená",J123,0)</f>
        <v>0</v>
      </c>
      <c r="BG123" s="207">
        <f>IF(N123="zákl. přenesená",J123,0)</f>
        <v>0</v>
      </c>
      <c r="BH123" s="207">
        <f>IF(N123="sníž. přenesená",J123,0)</f>
        <v>0</v>
      </c>
      <c r="BI123" s="207">
        <f>IF(N123="nulová",J123,0)</f>
        <v>0</v>
      </c>
      <c r="BJ123" s="13" t="s">
        <v>85</v>
      </c>
      <c r="BK123" s="207">
        <f>ROUND(I123*H123,2)</f>
        <v>0</v>
      </c>
      <c r="BL123" s="13" t="s">
        <v>191</v>
      </c>
      <c r="BM123" s="206" t="s">
        <v>528</v>
      </c>
    </row>
    <row r="124" s="10" customFormat="1">
      <c r="A124" s="10"/>
      <c r="B124" s="208"/>
      <c r="C124" s="209"/>
      <c r="D124" s="210" t="s">
        <v>194</v>
      </c>
      <c r="E124" s="211" t="s">
        <v>1</v>
      </c>
      <c r="F124" s="212" t="s">
        <v>529</v>
      </c>
      <c r="G124" s="209"/>
      <c r="H124" s="213">
        <v>32.5</v>
      </c>
      <c r="I124" s="214"/>
      <c r="J124" s="209"/>
      <c r="K124" s="209"/>
      <c r="L124" s="215"/>
      <c r="M124" s="216"/>
      <c r="N124" s="217"/>
      <c r="O124" s="217"/>
      <c r="P124" s="217"/>
      <c r="Q124" s="217"/>
      <c r="R124" s="217"/>
      <c r="S124" s="217"/>
      <c r="T124" s="218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  <c r="AT124" s="219" t="s">
        <v>194</v>
      </c>
      <c r="AU124" s="219" t="s">
        <v>78</v>
      </c>
      <c r="AV124" s="10" t="s">
        <v>87</v>
      </c>
      <c r="AW124" s="10" t="s">
        <v>34</v>
      </c>
      <c r="AX124" s="10" t="s">
        <v>78</v>
      </c>
      <c r="AY124" s="219" t="s">
        <v>192</v>
      </c>
    </row>
    <row r="125" s="10" customFormat="1">
      <c r="A125" s="10"/>
      <c r="B125" s="208"/>
      <c r="C125" s="209"/>
      <c r="D125" s="210" t="s">
        <v>194</v>
      </c>
      <c r="E125" s="211" t="s">
        <v>1</v>
      </c>
      <c r="F125" s="212" t="s">
        <v>530</v>
      </c>
      <c r="G125" s="209"/>
      <c r="H125" s="213">
        <v>62.399999999999999</v>
      </c>
      <c r="I125" s="214"/>
      <c r="J125" s="209"/>
      <c r="K125" s="209"/>
      <c r="L125" s="215"/>
      <c r="M125" s="216"/>
      <c r="N125" s="217"/>
      <c r="O125" s="217"/>
      <c r="P125" s="217"/>
      <c r="Q125" s="217"/>
      <c r="R125" s="217"/>
      <c r="S125" s="217"/>
      <c r="T125" s="218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  <c r="AT125" s="219" t="s">
        <v>194</v>
      </c>
      <c r="AU125" s="219" t="s">
        <v>78</v>
      </c>
      <c r="AV125" s="10" t="s">
        <v>87</v>
      </c>
      <c r="AW125" s="10" t="s">
        <v>34</v>
      </c>
      <c r="AX125" s="10" t="s">
        <v>78</v>
      </c>
      <c r="AY125" s="219" t="s">
        <v>192</v>
      </c>
    </row>
    <row r="126" s="10" customFormat="1">
      <c r="A126" s="10"/>
      <c r="B126" s="208"/>
      <c r="C126" s="209"/>
      <c r="D126" s="210" t="s">
        <v>194</v>
      </c>
      <c r="E126" s="211" t="s">
        <v>1</v>
      </c>
      <c r="F126" s="212" t="s">
        <v>531</v>
      </c>
      <c r="G126" s="209"/>
      <c r="H126" s="213">
        <v>15.6</v>
      </c>
      <c r="I126" s="214"/>
      <c r="J126" s="209"/>
      <c r="K126" s="209"/>
      <c r="L126" s="215"/>
      <c r="M126" s="216"/>
      <c r="N126" s="217"/>
      <c r="O126" s="217"/>
      <c r="P126" s="217"/>
      <c r="Q126" s="217"/>
      <c r="R126" s="217"/>
      <c r="S126" s="217"/>
      <c r="T126" s="218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  <c r="AT126" s="219" t="s">
        <v>194</v>
      </c>
      <c r="AU126" s="219" t="s">
        <v>78</v>
      </c>
      <c r="AV126" s="10" t="s">
        <v>87</v>
      </c>
      <c r="AW126" s="10" t="s">
        <v>34</v>
      </c>
      <c r="AX126" s="10" t="s">
        <v>78</v>
      </c>
      <c r="AY126" s="219" t="s">
        <v>192</v>
      </c>
    </row>
    <row r="127" s="11" customFormat="1">
      <c r="A127" s="11"/>
      <c r="B127" s="242"/>
      <c r="C127" s="243"/>
      <c r="D127" s="210" t="s">
        <v>194</v>
      </c>
      <c r="E127" s="244" t="s">
        <v>1</v>
      </c>
      <c r="F127" s="245" t="s">
        <v>431</v>
      </c>
      <c r="G127" s="243"/>
      <c r="H127" s="246">
        <v>110.5</v>
      </c>
      <c r="I127" s="247"/>
      <c r="J127" s="243"/>
      <c r="K127" s="243"/>
      <c r="L127" s="248"/>
      <c r="M127" s="249"/>
      <c r="N127" s="250"/>
      <c r="O127" s="250"/>
      <c r="P127" s="250"/>
      <c r="Q127" s="250"/>
      <c r="R127" s="250"/>
      <c r="S127" s="250"/>
      <c r="T127" s="251"/>
      <c r="U127" s="11"/>
      <c r="V127" s="11"/>
      <c r="W127" s="11"/>
      <c r="X127" s="11"/>
      <c r="Y127" s="11"/>
      <c r="Z127" s="11"/>
      <c r="AA127" s="11"/>
      <c r="AB127" s="11"/>
      <c r="AC127" s="11"/>
      <c r="AD127" s="11"/>
      <c r="AE127" s="11"/>
      <c r="AT127" s="252" t="s">
        <v>194</v>
      </c>
      <c r="AU127" s="252" t="s">
        <v>78</v>
      </c>
      <c r="AV127" s="11" t="s">
        <v>191</v>
      </c>
      <c r="AW127" s="11" t="s">
        <v>34</v>
      </c>
      <c r="AX127" s="11" t="s">
        <v>85</v>
      </c>
      <c r="AY127" s="252" t="s">
        <v>192</v>
      </c>
    </row>
    <row r="128" s="2" customFormat="1" ht="62.7" customHeight="1">
      <c r="A128" s="34"/>
      <c r="B128" s="35"/>
      <c r="C128" s="195" t="s">
        <v>201</v>
      </c>
      <c r="D128" s="195" t="s">
        <v>186</v>
      </c>
      <c r="E128" s="196" t="s">
        <v>441</v>
      </c>
      <c r="F128" s="197" t="s">
        <v>532</v>
      </c>
      <c r="G128" s="198" t="s">
        <v>204</v>
      </c>
      <c r="H128" s="199">
        <v>24.440000000000001</v>
      </c>
      <c r="I128" s="200"/>
      <c r="J128" s="201">
        <f>ROUND(I128*H128,2)</f>
        <v>0</v>
      </c>
      <c r="K128" s="197" t="s">
        <v>190</v>
      </c>
      <c r="L128" s="40"/>
      <c r="M128" s="202" t="s">
        <v>1</v>
      </c>
      <c r="N128" s="203" t="s">
        <v>43</v>
      </c>
      <c r="O128" s="87"/>
      <c r="P128" s="204">
        <f>O128*H128</f>
        <v>0</v>
      </c>
      <c r="Q128" s="204">
        <v>0</v>
      </c>
      <c r="R128" s="204">
        <f>Q128*H128</f>
        <v>0</v>
      </c>
      <c r="S128" s="204">
        <v>0</v>
      </c>
      <c r="T128" s="205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206" t="s">
        <v>191</v>
      </c>
      <c r="AT128" s="206" t="s">
        <v>186</v>
      </c>
      <c r="AU128" s="206" t="s">
        <v>78</v>
      </c>
      <c r="AY128" s="13" t="s">
        <v>192</v>
      </c>
      <c r="BE128" s="207">
        <f>IF(N128="základní",J128,0)</f>
        <v>0</v>
      </c>
      <c r="BF128" s="207">
        <f>IF(N128="snížená",J128,0)</f>
        <v>0</v>
      </c>
      <c r="BG128" s="207">
        <f>IF(N128="zákl. přenesená",J128,0)</f>
        <v>0</v>
      </c>
      <c r="BH128" s="207">
        <f>IF(N128="sníž. přenesená",J128,0)</f>
        <v>0</v>
      </c>
      <c r="BI128" s="207">
        <f>IF(N128="nulová",J128,0)</f>
        <v>0</v>
      </c>
      <c r="BJ128" s="13" t="s">
        <v>85</v>
      </c>
      <c r="BK128" s="207">
        <f>ROUND(I128*H128,2)</f>
        <v>0</v>
      </c>
      <c r="BL128" s="13" t="s">
        <v>191</v>
      </c>
      <c r="BM128" s="206" t="s">
        <v>533</v>
      </c>
    </row>
    <row r="129" s="10" customFormat="1">
      <c r="A129" s="10"/>
      <c r="B129" s="208"/>
      <c r="C129" s="209"/>
      <c r="D129" s="210" t="s">
        <v>194</v>
      </c>
      <c r="E129" s="211" t="s">
        <v>1</v>
      </c>
      <c r="F129" s="212" t="s">
        <v>534</v>
      </c>
      <c r="G129" s="209"/>
      <c r="H129" s="213">
        <v>5.46</v>
      </c>
      <c r="I129" s="214"/>
      <c r="J129" s="209"/>
      <c r="K129" s="209"/>
      <c r="L129" s="215"/>
      <c r="M129" s="216"/>
      <c r="N129" s="217"/>
      <c r="O129" s="217"/>
      <c r="P129" s="217"/>
      <c r="Q129" s="217"/>
      <c r="R129" s="217"/>
      <c r="S129" s="217"/>
      <c r="T129" s="218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  <c r="AT129" s="219" t="s">
        <v>194</v>
      </c>
      <c r="AU129" s="219" t="s">
        <v>78</v>
      </c>
      <c r="AV129" s="10" t="s">
        <v>87</v>
      </c>
      <c r="AW129" s="10" t="s">
        <v>34</v>
      </c>
      <c r="AX129" s="10" t="s">
        <v>78</v>
      </c>
      <c r="AY129" s="219" t="s">
        <v>192</v>
      </c>
    </row>
    <row r="130" s="10" customFormat="1">
      <c r="A130" s="10"/>
      <c r="B130" s="208"/>
      <c r="C130" s="209"/>
      <c r="D130" s="210" t="s">
        <v>194</v>
      </c>
      <c r="E130" s="211" t="s">
        <v>1</v>
      </c>
      <c r="F130" s="212" t="s">
        <v>535</v>
      </c>
      <c r="G130" s="209"/>
      <c r="H130" s="213">
        <v>5.46</v>
      </c>
      <c r="I130" s="214"/>
      <c r="J130" s="209"/>
      <c r="K130" s="209"/>
      <c r="L130" s="215"/>
      <c r="M130" s="216"/>
      <c r="N130" s="217"/>
      <c r="O130" s="217"/>
      <c r="P130" s="217"/>
      <c r="Q130" s="217"/>
      <c r="R130" s="217"/>
      <c r="S130" s="217"/>
      <c r="T130" s="218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  <c r="AT130" s="219" t="s">
        <v>194</v>
      </c>
      <c r="AU130" s="219" t="s">
        <v>78</v>
      </c>
      <c r="AV130" s="10" t="s">
        <v>87</v>
      </c>
      <c r="AW130" s="10" t="s">
        <v>34</v>
      </c>
      <c r="AX130" s="10" t="s">
        <v>78</v>
      </c>
      <c r="AY130" s="219" t="s">
        <v>192</v>
      </c>
    </row>
    <row r="131" s="10" customFormat="1">
      <c r="A131" s="10"/>
      <c r="B131" s="208"/>
      <c r="C131" s="209"/>
      <c r="D131" s="210" t="s">
        <v>194</v>
      </c>
      <c r="E131" s="211" t="s">
        <v>1</v>
      </c>
      <c r="F131" s="212" t="s">
        <v>536</v>
      </c>
      <c r="G131" s="209"/>
      <c r="H131" s="213">
        <v>13.52</v>
      </c>
      <c r="I131" s="214"/>
      <c r="J131" s="209"/>
      <c r="K131" s="209"/>
      <c r="L131" s="215"/>
      <c r="M131" s="216"/>
      <c r="N131" s="217"/>
      <c r="O131" s="217"/>
      <c r="P131" s="217"/>
      <c r="Q131" s="217"/>
      <c r="R131" s="217"/>
      <c r="S131" s="217"/>
      <c r="T131" s="218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  <c r="AT131" s="219" t="s">
        <v>194</v>
      </c>
      <c r="AU131" s="219" t="s">
        <v>78</v>
      </c>
      <c r="AV131" s="10" t="s">
        <v>87</v>
      </c>
      <c r="AW131" s="10" t="s">
        <v>34</v>
      </c>
      <c r="AX131" s="10" t="s">
        <v>78</v>
      </c>
      <c r="AY131" s="219" t="s">
        <v>192</v>
      </c>
    </row>
    <row r="132" s="11" customFormat="1">
      <c r="A132" s="11"/>
      <c r="B132" s="242"/>
      <c r="C132" s="243"/>
      <c r="D132" s="210" t="s">
        <v>194</v>
      </c>
      <c r="E132" s="244" t="s">
        <v>1</v>
      </c>
      <c r="F132" s="245" t="s">
        <v>431</v>
      </c>
      <c r="G132" s="243"/>
      <c r="H132" s="246">
        <v>24.439999999999998</v>
      </c>
      <c r="I132" s="247"/>
      <c r="J132" s="243"/>
      <c r="K132" s="243"/>
      <c r="L132" s="248"/>
      <c r="M132" s="249"/>
      <c r="N132" s="250"/>
      <c r="O132" s="250"/>
      <c r="P132" s="250"/>
      <c r="Q132" s="250"/>
      <c r="R132" s="250"/>
      <c r="S132" s="250"/>
      <c r="T132" s="251"/>
      <c r="U132" s="11"/>
      <c r="V132" s="11"/>
      <c r="W132" s="11"/>
      <c r="X132" s="11"/>
      <c r="Y132" s="11"/>
      <c r="Z132" s="11"/>
      <c r="AA132" s="11"/>
      <c r="AB132" s="11"/>
      <c r="AC132" s="11"/>
      <c r="AD132" s="11"/>
      <c r="AE132" s="11"/>
      <c r="AT132" s="252" t="s">
        <v>194</v>
      </c>
      <c r="AU132" s="252" t="s">
        <v>78</v>
      </c>
      <c r="AV132" s="11" t="s">
        <v>191</v>
      </c>
      <c r="AW132" s="11" t="s">
        <v>34</v>
      </c>
      <c r="AX132" s="11" t="s">
        <v>85</v>
      </c>
      <c r="AY132" s="252" t="s">
        <v>192</v>
      </c>
    </row>
    <row r="133" s="2" customFormat="1" ht="90" customHeight="1">
      <c r="A133" s="34"/>
      <c r="B133" s="35"/>
      <c r="C133" s="195" t="s">
        <v>191</v>
      </c>
      <c r="D133" s="195" t="s">
        <v>186</v>
      </c>
      <c r="E133" s="196" t="s">
        <v>271</v>
      </c>
      <c r="F133" s="197" t="s">
        <v>272</v>
      </c>
      <c r="G133" s="198" t="s">
        <v>198</v>
      </c>
      <c r="H133" s="199">
        <v>110.5</v>
      </c>
      <c r="I133" s="200"/>
      <c r="J133" s="201">
        <f>ROUND(I133*H133,2)</f>
        <v>0</v>
      </c>
      <c r="K133" s="197" t="s">
        <v>190</v>
      </c>
      <c r="L133" s="40"/>
      <c r="M133" s="202" t="s">
        <v>1</v>
      </c>
      <c r="N133" s="203" t="s">
        <v>43</v>
      </c>
      <c r="O133" s="87"/>
      <c r="P133" s="204">
        <f>O133*H133</f>
        <v>0</v>
      </c>
      <c r="Q133" s="204">
        <v>0</v>
      </c>
      <c r="R133" s="204">
        <f>Q133*H133</f>
        <v>0</v>
      </c>
      <c r="S133" s="204">
        <v>0</v>
      </c>
      <c r="T133" s="205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206" t="s">
        <v>191</v>
      </c>
      <c r="AT133" s="206" t="s">
        <v>186</v>
      </c>
      <c r="AU133" s="206" t="s">
        <v>78</v>
      </c>
      <c r="AY133" s="13" t="s">
        <v>192</v>
      </c>
      <c r="BE133" s="207">
        <f>IF(N133="základní",J133,0)</f>
        <v>0</v>
      </c>
      <c r="BF133" s="207">
        <f>IF(N133="snížená",J133,0)</f>
        <v>0</v>
      </c>
      <c r="BG133" s="207">
        <f>IF(N133="zákl. přenesená",J133,0)</f>
        <v>0</v>
      </c>
      <c r="BH133" s="207">
        <f>IF(N133="sníž. přenesená",J133,0)</f>
        <v>0</v>
      </c>
      <c r="BI133" s="207">
        <f>IF(N133="nulová",J133,0)</f>
        <v>0</v>
      </c>
      <c r="BJ133" s="13" t="s">
        <v>85</v>
      </c>
      <c r="BK133" s="207">
        <f>ROUND(I133*H133,2)</f>
        <v>0</v>
      </c>
      <c r="BL133" s="13" t="s">
        <v>191</v>
      </c>
      <c r="BM133" s="206" t="s">
        <v>537</v>
      </c>
    </row>
    <row r="134" s="10" customFormat="1">
      <c r="A134" s="10"/>
      <c r="B134" s="208"/>
      <c r="C134" s="209"/>
      <c r="D134" s="210" t="s">
        <v>194</v>
      </c>
      <c r="E134" s="211" t="s">
        <v>1</v>
      </c>
      <c r="F134" s="212" t="s">
        <v>538</v>
      </c>
      <c r="G134" s="209"/>
      <c r="H134" s="213">
        <v>32.5</v>
      </c>
      <c r="I134" s="214"/>
      <c r="J134" s="209"/>
      <c r="K134" s="209"/>
      <c r="L134" s="215"/>
      <c r="M134" s="216"/>
      <c r="N134" s="217"/>
      <c r="O134" s="217"/>
      <c r="P134" s="217"/>
      <c r="Q134" s="217"/>
      <c r="R134" s="217"/>
      <c r="S134" s="217"/>
      <c r="T134" s="218"/>
      <c r="U134" s="10"/>
      <c r="V134" s="10"/>
      <c r="W134" s="10"/>
      <c r="X134" s="10"/>
      <c r="Y134" s="10"/>
      <c r="Z134" s="10"/>
      <c r="AA134" s="10"/>
      <c r="AB134" s="10"/>
      <c r="AC134" s="10"/>
      <c r="AD134" s="10"/>
      <c r="AE134" s="10"/>
      <c r="AT134" s="219" t="s">
        <v>194</v>
      </c>
      <c r="AU134" s="219" t="s">
        <v>78</v>
      </c>
      <c r="AV134" s="10" t="s">
        <v>87</v>
      </c>
      <c r="AW134" s="10" t="s">
        <v>34</v>
      </c>
      <c r="AX134" s="10" t="s">
        <v>78</v>
      </c>
      <c r="AY134" s="219" t="s">
        <v>192</v>
      </c>
    </row>
    <row r="135" s="10" customFormat="1">
      <c r="A135" s="10"/>
      <c r="B135" s="208"/>
      <c r="C135" s="209"/>
      <c r="D135" s="210" t="s">
        <v>194</v>
      </c>
      <c r="E135" s="211" t="s">
        <v>1</v>
      </c>
      <c r="F135" s="212" t="s">
        <v>539</v>
      </c>
      <c r="G135" s="209"/>
      <c r="H135" s="213">
        <v>15.6</v>
      </c>
      <c r="I135" s="214"/>
      <c r="J135" s="209"/>
      <c r="K135" s="209"/>
      <c r="L135" s="215"/>
      <c r="M135" s="216"/>
      <c r="N135" s="217"/>
      <c r="O135" s="217"/>
      <c r="P135" s="217"/>
      <c r="Q135" s="217"/>
      <c r="R135" s="217"/>
      <c r="S135" s="217"/>
      <c r="T135" s="218"/>
      <c r="U135" s="10"/>
      <c r="V135" s="10"/>
      <c r="W135" s="10"/>
      <c r="X135" s="10"/>
      <c r="Y135" s="10"/>
      <c r="Z135" s="10"/>
      <c r="AA135" s="10"/>
      <c r="AB135" s="10"/>
      <c r="AC135" s="10"/>
      <c r="AD135" s="10"/>
      <c r="AE135" s="10"/>
      <c r="AT135" s="219" t="s">
        <v>194</v>
      </c>
      <c r="AU135" s="219" t="s">
        <v>78</v>
      </c>
      <c r="AV135" s="10" t="s">
        <v>87</v>
      </c>
      <c r="AW135" s="10" t="s">
        <v>34</v>
      </c>
      <c r="AX135" s="10" t="s">
        <v>78</v>
      </c>
      <c r="AY135" s="219" t="s">
        <v>192</v>
      </c>
    </row>
    <row r="136" s="10" customFormat="1">
      <c r="A136" s="10"/>
      <c r="B136" s="208"/>
      <c r="C136" s="209"/>
      <c r="D136" s="210" t="s">
        <v>194</v>
      </c>
      <c r="E136" s="211" t="s">
        <v>1</v>
      </c>
      <c r="F136" s="212" t="s">
        <v>540</v>
      </c>
      <c r="G136" s="209"/>
      <c r="H136" s="213">
        <v>62.399999999999999</v>
      </c>
      <c r="I136" s="214"/>
      <c r="J136" s="209"/>
      <c r="K136" s="209"/>
      <c r="L136" s="215"/>
      <c r="M136" s="216"/>
      <c r="N136" s="217"/>
      <c r="O136" s="217"/>
      <c r="P136" s="217"/>
      <c r="Q136" s="217"/>
      <c r="R136" s="217"/>
      <c r="S136" s="217"/>
      <c r="T136" s="218"/>
      <c r="U136" s="10"/>
      <c r="V136" s="10"/>
      <c r="W136" s="10"/>
      <c r="X136" s="10"/>
      <c r="Y136" s="10"/>
      <c r="Z136" s="10"/>
      <c r="AA136" s="10"/>
      <c r="AB136" s="10"/>
      <c r="AC136" s="10"/>
      <c r="AD136" s="10"/>
      <c r="AE136" s="10"/>
      <c r="AT136" s="219" t="s">
        <v>194</v>
      </c>
      <c r="AU136" s="219" t="s">
        <v>78</v>
      </c>
      <c r="AV136" s="10" t="s">
        <v>87</v>
      </c>
      <c r="AW136" s="10" t="s">
        <v>34</v>
      </c>
      <c r="AX136" s="10" t="s">
        <v>78</v>
      </c>
      <c r="AY136" s="219" t="s">
        <v>192</v>
      </c>
    </row>
    <row r="137" s="11" customFormat="1">
      <c r="A137" s="11"/>
      <c r="B137" s="242"/>
      <c r="C137" s="243"/>
      <c r="D137" s="210" t="s">
        <v>194</v>
      </c>
      <c r="E137" s="244" t="s">
        <v>1</v>
      </c>
      <c r="F137" s="245" t="s">
        <v>431</v>
      </c>
      <c r="G137" s="243"/>
      <c r="H137" s="246">
        <v>110.5</v>
      </c>
      <c r="I137" s="247"/>
      <c r="J137" s="243"/>
      <c r="K137" s="243"/>
      <c r="L137" s="248"/>
      <c r="M137" s="249"/>
      <c r="N137" s="250"/>
      <c r="O137" s="250"/>
      <c r="P137" s="250"/>
      <c r="Q137" s="250"/>
      <c r="R137" s="250"/>
      <c r="S137" s="250"/>
      <c r="T137" s="251"/>
      <c r="U137" s="11"/>
      <c r="V137" s="11"/>
      <c r="W137" s="11"/>
      <c r="X137" s="11"/>
      <c r="Y137" s="11"/>
      <c r="Z137" s="11"/>
      <c r="AA137" s="11"/>
      <c r="AB137" s="11"/>
      <c r="AC137" s="11"/>
      <c r="AD137" s="11"/>
      <c r="AE137" s="11"/>
      <c r="AT137" s="252" t="s">
        <v>194</v>
      </c>
      <c r="AU137" s="252" t="s">
        <v>78</v>
      </c>
      <c r="AV137" s="11" t="s">
        <v>191</v>
      </c>
      <c r="AW137" s="11" t="s">
        <v>34</v>
      </c>
      <c r="AX137" s="11" t="s">
        <v>85</v>
      </c>
      <c r="AY137" s="252" t="s">
        <v>192</v>
      </c>
    </row>
    <row r="138" s="2" customFormat="1" ht="76.35" customHeight="1">
      <c r="A138" s="34"/>
      <c r="B138" s="35"/>
      <c r="C138" s="195" t="s">
        <v>210</v>
      </c>
      <c r="D138" s="195" t="s">
        <v>186</v>
      </c>
      <c r="E138" s="196" t="s">
        <v>202</v>
      </c>
      <c r="F138" s="197" t="s">
        <v>203</v>
      </c>
      <c r="G138" s="198" t="s">
        <v>204</v>
      </c>
      <c r="H138" s="199">
        <v>49.409999999999997</v>
      </c>
      <c r="I138" s="200"/>
      <c r="J138" s="201">
        <f>ROUND(I138*H138,2)</f>
        <v>0</v>
      </c>
      <c r="K138" s="197" t="s">
        <v>190</v>
      </c>
      <c r="L138" s="40"/>
      <c r="M138" s="202" t="s">
        <v>1</v>
      </c>
      <c r="N138" s="203" t="s">
        <v>43</v>
      </c>
      <c r="O138" s="87"/>
      <c r="P138" s="204">
        <f>O138*H138</f>
        <v>0</v>
      </c>
      <c r="Q138" s="204">
        <v>0</v>
      </c>
      <c r="R138" s="204">
        <f>Q138*H138</f>
        <v>0</v>
      </c>
      <c r="S138" s="204">
        <v>0</v>
      </c>
      <c r="T138" s="205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206" t="s">
        <v>191</v>
      </c>
      <c r="AT138" s="206" t="s">
        <v>186</v>
      </c>
      <c r="AU138" s="206" t="s">
        <v>78</v>
      </c>
      <c r="AY138" s="13" t="s">
        <v>192</v>
      </c>
      <c r="BE138" s="207">
        <f>IF(N138="základní",J138,0)</f>
        <v>0</v>
      </c>
      <c r="BF138" s="207">
        <f>IF(N138="snížená",J138,0)</f>
        <v>0</v>
      </c>
      <c r="BG138" s="207">
        <f>IF(N138="zákl. přenesená",J138,0)</f>
        <v>0</v>
      </c>
      <c r="BH138" s="207">
        <f>IF(N138="sníž. přenesená",J138,0)</f>
        <v>0</v>
      </c>
      <c r="BI138" s="207">
        <f>IF(N138="nulová",J138,0)</f>
        <v>0</v>
      </c>
      <c r="BJ138" s="13" t="s">
        <v>85</v>
      </c>
      <c r="BK138" s="207">
        <f>ROUND(I138*H138,2)</f>
        <v>0</v>
      </c>
      <c r="BL138" s="13" t="s">
        <v>191</v>
      </c>
      <c r="BM138" s="206" t="s">
        <v>541</v>
      </c>
    </row>
    <row r="139" s="10" customFormat="1">
      <c r="A139" s="10"/>
      <c r="B139" s="208"/>
      <c r="C139" s="209"/>
      <c r="D139" s="210" t="s">
        <v>194</v>
      </c>
      <c r="E139" s="211" t="s">
        <v>1</v>
      </c>
      <c r="F139" s="212" t="s">
        <v>542</v>
      </c>
      <c r="G139" s="209"/>
      <c r="H139" s="213">
        <v>49.409999999999997</v>
      </c>
      <c r="I139" s="214"/>
      <c r="J139" s="209"/>
      <c r="K139" s="209"/>
      <c r="L139" s="215"/>
      <c r="M139" s="216"/>
      <c r="N139" s="217"/>
      <c r="O139" s="217"/>
      <c r="P139" s="217"/>
      <c r="Q139" s="217"/>
      <c r="R139" s="217"/>
      <c r="S139" s="217"/>
      <c r="T139" s="218"/>
      <c r="U139" s="10"/>
      <c r="V139" s="10"/>
      <c r="W139" s="10"/>
      <c r="X139" s="10"/>
      <c r="Y139" s="10"/>
      <c r="Z139" s="10"/>
      <c r="AA139" s="10"/>
      <c r="AB139" s="10"/>
      <c r="AC139" s="10"/>
      <c r="AD139" s="10"/>
      <c r="AE139" s="10"/>
      <c r="AT139" s="219" t="s">
        <v>194</v>
      </c>
      <c r="AU139" s="219" t="s">
        <v>78</v>
      </c>
      <c r="AV139" s="10" t="s">
        <v>87</v>
      </c>
      <c r="AW139" s="10" t="s">
        <v>34</v>
      </c>
      <c r="AX139" s="10" t="s">
        <v>85</v>
      </c>
      <c r="AY139" s="219" t="s">
        <v>192</v>
      </c>
    </row>
    <row r="140" s="2" customFormat="1" ht="76.35" customHeight="1">
      <c r="A140" s="34"/>
      <c r="B140" s="35"/>
      <c r="C140" s="195" t="s">
        <v>215</v>
      </c>
      <c r="D140" s="195" t="s">
        <v>186</v>
      </c>
      <c r="E140" s="196" t="s">
        <v>207</v>
      </c>
      <c r="F140" s="197" t="s">
        <v>208</v>
      </c>
      <c r="G140" s="198" t="s">
        <v>204</v>
      </c>
      <c r="H140" s="199">
        <v>49.409999999999997</v>
      </c>
      <c r="I140" s="200"/>
      <c r="J140" s="201">
        <f>ROUND(I140*H140,2)</f>
        <v>0</v>
      </c>
      <c r="K140" s="197" t="s">
        <v>190</v>
      </c>
      <c r="L140" s="40"/>
      <c r="M140" s="202" t="s">
        <v>1</v>
      </c>
      <c r="N140" s="203" t="s">
        <v>43</v>
      </c>
      <c r="O140" s="87"/>
      <c r="P140" s="204">
        <f>O140*H140</f>
        <v>0</v>
      </c>
      <c r="Q140" s="204">
        <v>0</v>
      </c>
      <c r="R140" s="204">
        <f>Q140*H140</f>
        <v>0</v>
      </c>
      <c r="S140" s="204">
        <v>0</v>
      </c>
      <c r="T140" s="205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206" t="s">
        <v>191</v>
      </c>
      <c r="AT140" s="206" t="s">
        <v>186</v>
      </c>
      <c r="AU140" s="206" t="s">
        <v>78</v>
      </c>
      <c r="AY140" s="13" t="s">
        <v>192</v>
      </c>
      <c r="BE140" s="207">
        <f>IF(N140="základní",J140,0)</f>
        <v>0</v>
      </c>
      <c r="BF140" s="207">
        <f>IF(N140="snížená",J140,0)</f>
        <v>0</v>
      </c>
      <c r="BG140" s="207">
        <f>IF(N140="zákl. přenesená",J140,0)</f>
        <v>0</v>
      </c>
      <c r="BH140" s="207">
        <f>IF(N140="sníž. přenesená",J140,0)</f>
        <v>0</v>
      </c>
      <c r="BI140" s="207">
        <f>IF(N140="nulová",J140,0)</f>
        <v>0</v>
      </c>
      <c r="BJ140" s="13" t="s">
        <v>85</v>
      </c>
      <c r="BK140" s="207">
        <f>ROUND(I140*H140,2)</f>
        <v>0</v>
      </c>
      <c r="BL140" s="13" t="s">
        <v>191</v>
      </c>
      <c r="BM140" s="206" t="s">
        <v>543</v>
      </c>
    </row>
    <row r="141" s="10" customFormat="1">
      <c r="A141" s="10"/>
      <c r="B141" s="208"/>
      <c r="C141" s="209"/>
      <c r="D141" s="210" t="s">
        <v>194</v>
      </c>
      <c r="E141" s="211" t="s">
        <v>1</v>
      </c>
      <c r="F141" s="212" t="s">
        <v>544</v>
      </c>
      <c r="G141" s="209"/>
      <c r="H141" s="213">
        <v>49.409999999999997</v>
      </c>
      <c r="I141" s="214"/>
      <c r="J141" s="209"/>
      <c r="K141" s="209"/>
      <c r="L141" s="215"/>
      <c r="M141" s="216"/>
      <c r="N141" s="217"/>
      <c r="O141" s="217"/>
      <c r="P141" s="217"/>
      <c r="Q141" s="217"/>
      <c r="R141" s="217"/>
      <c r="S141" s="217"/>
      <c r="T141" s="218"/>
      <c r="U141" s="10"/>
      <c r="V141" s="10"/>
      <c r="W141" s="10"/>
      <c r="X141" s="10"/>
      <c r="Y141" s="10"/>
      <c r="Z141" s="10"/>
      <c r="AA141" s="10"/>
      <c r="AB141" s="10"/>
      <c r="AC141" s="10"/>
      <c r="AD141" s="10"/>
      <c r="AE141" s="10"/>
      <c r="AT141" s="219" t="s">
        <v>194</v>
      </c>
      <c r="AU141" s="219" t="s">
        <v>78</v>
      </c>
      <c r="AV141" s="10" t="s">
        <v>87</v>
      </c>
      <c r="AW141" s="10" t="s">
        <v>34</v>
      </c>
      <c r="AX141" s="10" t="s">
        <v>85</v>
      </c>
      <c r="AY141" s="219" t="s">
        <v>192</v>
      </c>
    </row>
    <row r="142" s="2" customFormat="1" ht="49.05" customHeight="1">
      <c r="A142" s="34"/>
      <c r="B142" s="35"/>
      <c r="C142" s="195" t="s">
        <v>220</v>
      </c>
      <c r="D142" s="195" t="s">
        <v>186</v>
      </c>
      <c r="E142" s="196" t="s">
        <v>221</v>
      </c>
      <c r="F142" s="197" t="s">
        <v>222</v>
      </c>
      <c r="G142" s="198" t="s">
        <v>218</v>
      </c>
      <c r="H142" s="199">
        <v>4</v>
      </c>
      <c r="I142" s="200"/>
      <c r="J142" s="201">
        <f>ROUND(I142*H142,2)</f>
        <v>0</v>
      </c>
      <c r="K142" s="197" t="s">
        <v>190</v>
      </c>
      <c r="L142" s="40"/>
      <c r="M142" s="202" t="s">
        <v>1</v>
      </c>
      <c r="N142" s="203" t="s">
        <v>43</v>
      </c>
      <c r="O142" s="87"/>
      <c r="P142" s="204">
        <f>O142*H142</f>
        <v>0</v>
      </c>
      <c r="Q142" s="204">
        <v>0</v>
      </c>
      <c r="R142" s="204">
        <f>Q142*H142</f>
        <v>0</v>
      </c>
      <c r="S142" s="204">
        <v>0</v>
      </c>
      <c r="T142" s="205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206" t="s">
        <v>191</v>
      </c>
      <c r="AT142" s="206" t="s">
        <v>186</v>
      </c>
      <c r="AU142" s="206" t="s">
        <v>78</v>
      </c>
      <c r="AY142" s="13" t="s">
        <v>192</v>
      </c>
      <c r="BE142" s="207">
        <f>IF(N142="základní",J142,0)</f>
        <v>0</v>
      </c>
      <c r="BF142" s="207">
        <f>IF(N142="snížená",J142,0)</f>
        <v>0</v>
      </c>
      <c r="BG142" s="207">
        <f>IF(N142="zákl. přenesená",J142,0)</f>
        <v>0</v>
      </c>
      <c r="BH142" s="207">
        <f>IF(N142="sníž. přenesená",J142,0)</f>
        <v>0</v>
      </c>
      <c r="BI142" s="207">
        <f>IF(N142="nulová",J142,0)</f>
        <v>0</v>
      </c>
      <c r="BJ142" s="13" t="s">
        <v>85</v>
      </c>
      <c r="BK142" s="207">
        <f>ROUND(I142*H142,2)</f>
        <v>0</v>
      </c>
      <c r="BL142" s="13" t="s">
        <v>191</v>
      </c>
      <c r="BM142" s="206" t="s">
        <v>545</v>
      </c>
    </row>
    <row r="143" s="2" customFormat="1">
      <c r="A143" s="34"/>
      <c r="B143" s="35"/>
      <c r="C143" s="36"/>
      <c r="D143" s="210" t="s">
        <v>238</v>
      </c>
      <c r="E143" s="36"/>
      <c r="F143" s="220" t="s">
        <v>546</v>
      </c>
      <c r="G143" s="36"/>
      <c r="H143" s="36"/>
      <c r="I143" s="221"/>
      <c r="J143" s="36"/>
      <c r="K143" s="36"/>
      <c r="L143" s="40"/>
      <c r="M143" s="222"/>
      <c r="N143" s="223"/>
      <c r="O143" s="87"/>
      <c r="P143" s="87"/>
      <c r="Q143" s="87"/>
      <c r="R143" s="87"/>
      <c r="S143" s="87"/>
      <c r="T143" s="88"/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T143" s="13" t="s">
        <v>238</v>
      </c>
      <c r="AU143" s="13" t="s">
        <v>78</v>
      </c>
    </row>
    <row r="144" s="2" customFormat="1" ht="90" customHeight="1">
      <c r="A144" s="34"/>
      <c r="B144" s="35"/>
      <c r="C144" s="195" t="s">
        <v>224</v>
      </c>
      <c r="D144" s="195" t="s">
        <v>186</v>
      </c>
      <c r="E144" s="196" t="s">
        <v>410</v>
      </c>
      <c r="F144" s="197" t="s">
        <v>411</v>
      </c>
      <c r="G144" s="198" t="s">
        <v>227</v>
      </c>
      <c r="H144" s="199">
        <v>0.019</v>
      </c>
      <c r="I144" s="200"/>
      <c r="J144" s="201">
        <f>ROUND(I144*H144,2)</f>
        <v>0</v>
      </c>
      <c r="K144" s="197" t="s">
        <v>190</v>
      </c>
      <c r="L144" s="40"/>
      <c r="M144" s="202" t="s">
        <v>1</v>
      </c>
      <c r="N144" s="203" t="s">
        <v>43</v>
      </c>
      <c r="O144" s="87"/>
      <c r="P144" s="204">
        <f>O144*H144</f>
        <v>0</v>
      </c>
      <c r="Q144" s="204">
        <v>0</v>
      </c>
      <c r="R144" s="204">
        <f>Q144*H144</f>
        <v>0</v>
      </c>
      <c r="S144" s="204">
        <v>0</v>
      </c>
      <c r="T144" s="205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206" t="s">
        <v>191</v>
      </c>
      <c r="AT144" s="206" t="s">
        <v>186</v>
      </c>
      <c r="AU144" s="206" t="s">
        <v>78</v>
      </c>
      <c r="AY144" s="13" t="s">
        <v>192</v>
      </c>
      <c r="BE144" s="207">
        <f>IF(N144="základní",J144,0)</f>
        <v>0</v>
      </c>
      <c r="BF144" s="207">
        <f>IF(N144="snížená",J144,0)</f>
        <v>0</v>
      </c>
      <c r="BG144" s="207">
        <f>IF(N144="zákl. přenesená",J144,0)</f>
        <v>0</v>
      </c>
      <c r="BH144" s="207">
        <f>IF(N144="sníž. přenesená",J144,0)</f>
        <v>0</v>
      </c>
      <c r="BI144" s="207">
        <f>IF(N144="nulová",J144,0)</f>
        <v>0</v>
      </c>
      <c r="BJ144" s="13" t="s">
        <v>85</v>
      </c>
      <c r="BK144" s="207">
        <f>ROUND(I144*H144,2)</f>
        <v>0</v>
      </c>
      <c r="BL144" s="13" t="s">
        <v>191</v>
      </c>
      <c r="BM144" s="206" t="s">
        <v>547</v>
      </c>
    </row>
    <row r="145" s="10" customFormat="1">
      <c r="A145" s="10"/>
      <c r="B145" s="208"/>
      <c r="C145" s="209"/>
      <c r="D145" s="210" t="s">
        <v>194</v>
      </c>
      <c r="E145" s="211" t="s">
        <v>1</v>
      </c>
      <c r="F145" s="212" t="s">
        <v>548</v>
      </c>
      <c r="G145" s="209"/>
      <c r="H145" s="213">
        <v>0.019</v>
      </c>
      <c r="I145" s="214"/>
      <c r="J145" s="209"/>
      <c r="K145" s="209"/>
      <c r="L145" s="215"/>
      <c r="M145" s="216"/>
      <c r="N145" s="217"/>
      <c r="O145" s="217"/>
      <c r="P145" s="217"/>
      <c r="Q145" s="217"/>
      <c r="R145" s="217"/>
      <c r="S145" s="217"/>
      <c r="T145" s="218"/>
      <c r="U145" s="10"/>
      <c r="V145" s="10"/>
      <c r="W145" s="10"/>
      <c r="X145" s="10"/>
      <c r="Y145" s="10"/>
      <c r="Z145" s="10"/>
      <c r="AA145" s="10"/>
      <c r="AB145" s="10"/>
      <c r="AC145" s="10"/>
      <c r="AD145" s="10"/>
      <c r="AE145" s="10"/>
      <c r="AT145" s="219" t="s">
        <v>194</v>
      </c>
      <c r="AU145" s="219" t="s">
        <v>78</v>
      </c>
      <c r="AV145" s="10" t="s">
        <v>87</v>
      </c>
      <c r="AW145" s="10" t="s">
        <v>34</v>
      </c>
      <c r="AX145" s="10" t="s">
        <v>85</v>
      </c>
      <c r="AY145" s="219" t="s">
        <v>192</v>
      </c>
    </row>
    <row r="146" s="2" customFormat="1" ht="76.35" customHeight="1">
      <c r="A146" s="34"/>
      <c r="B146" s="35"/>
      <c r="C146" s="195" t="s">
        <v>230</v>
      </c>
      <c r="D146" s="195" t="s">
        <v>186</v>
      </c>
      <c r="E146" s="196" t="s">
        <v>413</v>
      </c>
      <c r="F146" s="197" t="s">
        <v>414</v>
      </c>
      <c r="G146" s="198" t="s">
        <v>227</v>
      </c>
      <c r="H146" s="199">
        <v>0.019</v>
      </c>
      <c r="I146" s="200"/>
      <c r="J146" s="201">
        <f>ROUND(I146*H146,2)</f>
        <v>0</v>
      </c>
      <c r="K146" s="197" t="s">
        <v>190</v>
      </c>
      <c r="L146" s="40"/>
      <c r="M146" s="202" t="s">
        <v>1</v>
      </c>
      <c r="N146" s="203" t="s">
        <v>43</v>
      </c>
      <c r="O146" s="87"/>
      <c r="P146" s="204">
        <f>O146*H146</f>
        <v>0</v>
      </c>
      <c r="Q146" s="204">
        <v>0</v>
      </c>
      <c r="R146" s="204">
        <f>Q146*H146</f>
        <v>0</v>
      </c>
      <c r="S146" s="204">
        <v>0</v>
      </c>
      <c r="T146" s="205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206" t="s">
        <v>191</v>
      </c>
      <c r="AT146" s="206" t="s">
        <v>186</v>
      </c>
      <c r="AU146" s="206" t="s">
        <v>78</v>
      </c>
      <c r="AY146" s="13" t="s">
        <v>192</v>
      </c>
      <c r="BE146" s="207">
        <f>IF(N146="základní",J146,0)</f>
        <v>0</v>
      </c>
      <c r="BF146" s="207">
        <f>IF(N146="snížená",J146,0)</f>
        <v>0</v>
      </c>
      <c r="BG146" s="207">
        <f>IF(N146="zákl. přenesená",J146,0)</f>
        <v>0</v>
      </c>
      <c r="BH146" s="207">
        <f>IF(N146="sníž. přenesená",J146,0)</f>
        <v>0</v>
      </c>
      <c r="BI146" s="207">
        <f>IF(N146="nulová",J146,0)</f>
        <v>0</v>
      </c>
      <c r="BJ146" s="13" t="s">
        <v>85</v>
      </c>
      <c r="BK146" s="207">
        <f>ROUND(I146*H146,2)</f>
        <v>0</v>
      </c>
      <c r="BL146" s="13" t="s">
        <v>191</v>
      </c>
      <c r="BM146" s="206" t="s">
        <v>549</v>
      </c>
    </row>
    <row r="147" s="2" customFormat="1" ht="55.5" customHeight="1">
      <c r="A147" s="34"/>
      <c r="B147" s="35"/>
      <c r="C147" s="195" t="s">
        <v>234</v>
      </c>
      <c r="D147" s="195" t="s">
        <v>186</v>
      </c>
      <c r="E147" s="196" t="s">
        <v>550</v>
      </c>
      <c r="F147" s="197" t="s">
        <v>551</v>
      </c>
      <c r="G147" s="198" t="s">
        <v>189</v>
      </c>
      <c r="H147" s="199">
        <v>26</v>
      </c>
      <c r="I147" s="200"/>
      <c r="J147" s="201">
        <f>ROUND(I147*H147,2)</f>
        <v>0</v>
      </c>
      <c r="K147" s="197" t="s">
        <v>190</v>
      </c>
      <c r="L147" s="40"/>
      <c r="M147" s="202" t="s">
        <v>1</v>
      </c>
      <c r="N147" s="203" t="s">
        <v>43</v>
      </c>
      <c r="O147" s="87"/>
      <c r="P147" s="204">
        <f>O147*H147</f>
        <v>0</v>
      </c>
      <c r="Q147" s="204">
        <v>0</v>
      </c>
      <c r="R147" s="204">
        <f>Q147*H147</f>
        <v>0</v>
      </c>
      <c r="S147" s="204">
        <v>0</v>
      </c>
      <c r="T147" s="205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206" t="s">
        <v>191</v>
      </c>
      <c r="AT147" s="206" t="s">
        <v>186</v>
      </c>
      <c r="AU147" s="206" t="s">
        <v>78</v>
      </c>
      <c r="AY147" s="13" t="s">
        <v>192</v>
      </c>
      <c r="BE147" s="207">
        <f>IF(N147="základní",J147,0)</f>
        <v>0</v>
      </c>
      <c r="BF147" s="207">
        <f>IF(N147="snížená",J147,0)</f>
        <v>0</v>
      </c>
      <c r="BG147" s="207">
        <f>IF(N147="zákl. přenesená",J147,0)</f>
        <v>0</v>
      </c>
      <c r="BH147" s="207">
        <f>IF(N147="sníž. přenesená",J147,0)</f>
        <v>0</v>
      </c>
      <c r="BI147" s="207">
        <f>IF(N147="nulová",J147,0)</f>
        <v>0</v>
      </c>
      <c r="BJ147" s="13" t="s">
        <v>85</v>
      </c>
      <c r="BK147" s="207">
        <f>ROUND(I147*H147,2)</f>
        <v>0</v>
      </c>
      <c r="BL147" s="13" t="s">
        <v>191</v>
      </c>
      <c r="BM147" s="206" t="s">
        <v>552</v>
      </c>
    </row>
    <row r="148" s="10" customFormat="1">
      <c r="A148" s="10"/>
      <c r="B148" s="208"/>
      <c r="C148" s="209"/>
      <c r="D148" s="210" t="s">
        <v>194</v>
      </c>
      <c r="E148" s="211" t="s">
        <v>1</v>
      </c>
      <c r="F148" s="212" t="s">
        <v>553</v>
      </c>
      <c r="G148" s="209"/>
      <c r="H148" s="213">
        <v>26</v>
      </c>
      <c r="I148" s="214"/>
      <c r="J148" s="209"/>
      <c r="K148" s="209"/>
      <c r="L148" s="215"/>
      <c r="M148" s="216"/>
      <c r="N148" s="217"/>
      <c r="O148" s="217"/>
      <c r="P148" s="217"/>
      <c r="Q148" s="217"/>
      <c r="R148" s="217"/>
      <c r="S148" s="217"/>
      <c r="T148" s="218"/>
      <c r="U148" s="10"/>
      <c r="V148" s="10"/>
      <c r="W148" s="10"/>
      <c r="X148" s="10"/>
      <c r="Y148" s="10"/>
      <c r="Z148" s="10"/>
      <c r="AA148" s="10"/>
      <c r="AB148" s="10"/>
      <c r="AC148" s="10"/>
      <c r="AD148" s="10"/>
      <c r="AE148" s="10"/>
      <c r="AT148" s="219" t="s">
        <v>194</v>
      </c>
      <c r="AU148" s="219" t="s">
        <v>78</v>
      </c>
      <c r="AV148" s="10" t="s">
        <v>87</v>
      </c>
      <c r="AW148" s="10" t="s">
        <v>34</v>
      </c>
      <c r="AX148" s="10" t="s">
        <v>85</v>
      </c>
      <c r="AY148" s="219" t="s">
        <v>192</v>
      </c>
    </row>
    <row r="149" s="2" customFormat="1" ht="114.9" customHeight="1">
      <c r="A149" s="34"/>
      <c r="B149" s="35"/>
      <c r="C149" s="195" t="s">
        <v>241</v>
      </c>
      <c r="D149" s="195" t="s">
        <v>186</v>
      </c>
      <c r="E149" s="196" t="s">
        <v>416</v>
      </c>
      <c r="F149" s="197" t="s">
        <v>417</v>
      </c>
      <c r="G149" s="198" t="s">
        <v>244</v>
      </c>
      <c r="H149" s="199">
        <v>4</v>
      </c>
      <c r="I149" s="200"/>
      <c r="J149" s="201">
        <f>ROUND(I149*H149,2)</f>
        <v>0</v>
      </c>
      <c r="K149" s="197" t="s">
        <v>190</v>
      </c>
      <c r="L149" s="40"/>
      <c r="M149" s="202" t="s">
        <v>1</v>
      </c>
      <c r="N149" s="203" t="s">
        <v>43</v>
      </c>
      <c r="O149" s="87"/>
      <c r="P149" s="204">
        <f>O149*H149</f>
        <v>0</v>
      </c>
      <c r="Q149" s="204">
        <v>0</v>
      </c>
      <c r="R149" s="204">
        <f>Q149*H149</f>
        <v>0</v>
      </c>
      <c r="S149" s="204">
        <v>0</v>
      </c>
      <c r="T149" s="205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206" t="s">
        <v>191</v>
      </c>
      <c r="AT149" s="206" t="s">
        <v>186</v>
      </c>
      <c r="AU149" s="206" t="s">
        <v>78</v>
      </c>
      <c r="AY149" s="13" t="s">
        <v>192</v>
      </c>
      <c r="BE149" s="207">
        <f>IF(N149="základní",J149,0)</f>
        <v>0</v>
      </c>
      <c r="BF149" s="207">
        <f>IF(N149="snížená",J149,0)</f>
        <v>0</v>
      </c>
      <c r="BG149" s="207">
        <f>IF(N149="zákl. přenesená",J149,0)</f>
        <v>0</v>
      </c>
      <c r="BH149" s="207">
        <f>IF(N149="sníž. přenesená",J149,0)</f>
        <v>0</v>
      </c>
      <c r="BI149" s="207">
        <f>IF(N149="nulová",J149,0)</f>
        <v>0</v>
      </c>
      <c r="BJ149" s="13" t="s">
        <v>85</v>
      </c>
      <c r="BK149" s="207">
        <f>ROUND(I149*H149,2)</f>
        <v>0</v>
      </c>
      <c r="BL149" s="13" t="s">
        <v>191</v>
      </c>
      <c r="BM149" s="206" t="s">
        <v>554</v>
      </c>
    </row>
    <row r="150" s="2" customFormat="1" ht="142.2" customHeight="1">
      <c r="A150" s="34"/>
      <c r="B150" s="35"/>
      <c r="C150" s="195" t="s">
        <v>246</v>
      </c>
      <c r="D150" s="195" t="s">
        <v>186</v>
      </c>
      <c r="E150" s="196" t="s">
        <v>555</v>
      </c>
      <c r="F150" s="197" t="s">
        <v>556</v>
      </c>
      <c r="G150" s="198" t="s">
        <v>227</v>
      </c>
      <c r="H150" s="199">
        <v>0.26000000000000001</v>
      </c>
      <c r="I150" s="200"/>
      <c r="J150" s="201">
        <f>ROUND(I150*H150,2)</f>
        <v>0</v>
      </c>
      <c r="K150" s="197" t="s">
        <v>190</v>
      </c>
      <c r="L150" s="40"/>
      <c r="M150" s="202" t="s">
        <v>1</v>
      </c>
      <c r="N150" s="203" t="s">
        <v>43</v>
      </c>
      <c r="O150" s="87"/>
      <c r="P150" s="204">
        <f>O150*H150</f>
        <v>0</v>
      </c>
      <c r="Q150" s="204">
        <v>0</v>
      </c>
      <c r="R150" s="204">
        <f>Q150*H150</f>
        <v>0</v>
      </c>
      <c r="S150" s="204">
        <v>0</v>
      </c>
      <c r="T150" s="205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206" t="s">
        <v>191</v>
      </c>
      <c r="AT150" s="206" t="s">
        <v>186</v>
      </c>
      <c r="AU150" s="206" t="s">
        <v>78</v>
      </c>
      <c r="AY150" s="13" t="s">
        <v>192</v>
      </c>
      <c r="BE150" s="207">
        <f>IF(N150="základní",J150,0)</f>
        <v>0</v>
      </c>
      <c r="BF150" s="207">
        <f>IF(N150="snížená",J150,0)</f>
        <v>0</v>
      </c>
      <c r="BG150" s="207">
        <f>IF(N150="zákl. přenesená",J150,0)</f>
        <v>0</v>
      </c>
      <c r="BH150" s="207">
        <f>IF(N150="sníž. přenesená",J150,0)</f>
        <v>0</v>
      </c>
      <c r="BI150" s="207">
        <f>IF(N150="nulová",J150,0)</f>
        <v>0</v>
      </c>
      <c r="BJ150" s="13" t="s">
        <v>85</v>
      </c>
      <c r="BK150" s="207">
        <f>ROUND(I150*H150,2)</f>
        <v>0</v>
      </c>
      <c r="BL150" s="13" t="s">
        <v>191</v>
      </c>
      <c r="BM150" s="206" t="s">
        <v>557</v>
      </c>
    </row>
    <row r="151" s="2" customFormat="1">
      <c r="A151" s="34"/>
      <c r="B151" s="35"/>
      <c r="C151" s="36"/>
      <c r="D151" s="210" t="s">
        <v>238</v>
      </c>
      <c r="E151" s="36"/>
      <c r="F151" s="220" t="s">
        <v>278</v>
      </c>
      <c r="G151" s="36"/>
      <c r="H151" s="36"/>
      <c r="I151" s="221"/>
      <c r="J151" s="36"/>
      <c r="K151" s="36"/>
      <c r="L151" s="40"/>
      <c r="M151" s="222"/>
      <c r="N151" s="223"/>
      <c r="O151" s="87"/>
      <c r="P151" s="87"/>
      <c r="Q151" s="87"/>
      <c r="R151" s="87"/>
      <c r="S151" s="87"/>
      <c r="T151" s="88"/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T151" s="13" t="s">
        <v>238</v>
      </c>
      <c r="AU151" s="13" t="s">
        <v>78</v>
      </c>
    </row>
    <row r="152" s="10" customFormat="1">
      <c r="A152" s="10"/>
      <c r="B152" s="208"/>
      <c r="C152" s="209"/>
      <c r="D152" s="210" t="s">
        <v>194</v>
      </c>
      <c r="E152" s="211" t="s">
        <v>1</v>
      </c>
      <c r="F152" s="212" t="s">
        <v>558</v>
      </c>
      <c r="G152" s="209"/>
      <c r="H152" s="213">
        <v>0.26000000000000001</v>
      </c>
      <c r="I152" s="214"/>
      <c r="J152" s="209"/>
      <c r="K152" s="209"/>
      <c r="L152" s="215"/>
      <c r="M152" s="216"/>
      <c r="N152" s="217"/>
      <c r="O152" s="217"/>
      <c r="P152" s="217"/>
      <c r="Q152" s="217"/>
      <c r="R152" s="217"/>
      <c r="S152" s="217"/>
      <c r="T152" s="218"/>
      <c r="U152" s="10"/>
      <c r="V152" s="10"/>
      <c r="W152" s="10"/>
      <c r="X152" s="10"/>
      <c r="Y152" s="10"/>
      <c r="Z152" s="10"/>
      <c r="AA152" s="10"/>
      <c r="AB152" s="10"/>
      <c r="AC152" s="10"/>
      <c r="AD152" s="10"/>
      <c r="AE152" s="10"/>
      <c r="AT152" s="219" t="s">
        <v>194</v>
      </c>
      <c r="AU152" s="219" t="s">
        <v>78</v>
      </c>
      <c r="AV152" s="10" t="s">
        <v>87</v>
      </c>
      <c r="AW152" s="10" t="s">
        <v>34</v>
      </c>
      <c r="AX152" s="10" t="s">
        <v>85</v>
      </c>
      <c r="AY152" s="219" t="s">
        <v>192</v>
      </c>
    </row>
    <row r="153" s="2" customFormat="1" ht="101.25" customHeight="1">
      <c r="A153" s="34"/>
      <c r="B153" s="35"/>
      <c r="C153" s="195" t="s">
        <v>251</v>
      </c>
      <c r="D153" s="195" t="s">
        <v>186</v>
      </c>
      <c r="E153" s="196" t="s">
        <v>247</v>
      </c>
      <c r="F153" s="197" t="s">
        <v>248</v>
      </c>
      <c r="G153" s="198" t="s">
        <v>189</v>
      </c>
      <c r="H153" s="199">
        <v>260</v>
      </c>
      <c r="I153" s="200"/>
      <c r="J153" s="201">
        <f>ROUND(I153*H153,2)</f>
        <v>0</v>
      </c>
      <c r="K153" s="197" t="s">
        <v>190</v>
      </c>
      <c r="L153" s="40"/>
      <c r="M153" s="202" t="s">
        <v>1</v>
      </c>
      <c r="N153" s="203" t="s">
        <v>43</v>
      </c>
      <c r="O153" s="87"/>
      <c r="P153" s="204">
        <f>O153*H153</f>
        <v>0</v>
      </c>
      <c r="Q153" s="204">
        <v>0</v>
      </c>
      <c r="R153" s="204">
        <f>Q153*H153</f>
        <v>0</v>
      </c>
      <c r="S153" s="204">
        <v>0</v>
      </c>
      <c r="T153" s="205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206" t="s">
        <v>191</v>
      </c>
      <c r="AT153" s="206" t="s">
        <v>186</v>
      </c>
      <c r="AU153" s="206" t="s">
        <v>78</v>
      </c>
      <c r="AY153" s="13" t="s">
        <v>192</v>
      </c>
      <c r="BE153" s="207">
        <f>IF(N153="základní",J153,0)</f>
        <v>0</v>
      </c>
      <c r="BF153" s="207">
        <f>IF(N153="snížená",J153,0)</f>
        <v>0</v>
      </c>
      <c r="BG153" s="207">
        <f>IF(N153="zákl. přenesená",J153,0)</f>
        <v>0</v>
      </c>
      <c r="BH153" s="207">
        <f>IF(N153="sníž. přenesená",J153,0)</f>
        <v>0</v>
      </c>
      <c r="BI153" s="207">
        <f>IF(N153="nulová",J153,0)</f>
        <v>0</v>
      </c>
      <c r="BJ153" s="13" t="s">
        <v>85</v>
      </c>
      <c r="BK153" s="207">
        <f>ROUND(I153*H153,2)</f>
        <v>0</v>
      </c>
      <c r="BL153" s="13" t="s">
        <v>191</v>
      </c>
      <c r="BM153" s="206" t="s">
        <v>559</v>
      </c>
    </row>
    <row r="154" s="2" customFormat="1">
      <c r="A154" s="34"/>
      <c r="B154" s="35"/>
      <c r="C154" s="36"/>
      <c r="D154" s="210" t="s">
        <v>238</v>
      </c>
      <c r="E154" s="36"/>
      <c r="F154" s="220" t="s">
        <v>239</v>
      </c>
      <c r="G154" s="36"/>
      <c r="H154" s="36"/>
      <c r="I154" s="221"/>
      <c r="J154" s="36"/>
      <c r="K154" s="36"/>
      <c r="L154" s="40"/>
      <c r="M154" s="222"/>
      <c r="N154" s="223"/>
      <c r="O154" s="87"/>
      <c r="P154" s="87"/>
      <c r="Q154" s="87"/>
      <c r="R154" s="87"/>
      <c r="S154" s="87"/>
      <c r="T154" s="88"/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T154" s="13" t="s">
        <v>238</v>
      </c>
      <c r="AU154" s="13" t="s">
        <v>78</v>
      </c>
    </row>
    <row r="155" s="2" customFormat="1" ht="90" customHeight="1">
      <c r="A155" s="34"/>
      <c r="B155" s="35"/>
      <c r="C155" s="195" t="s">
        <v>255</v>
      </c>
      <c r="D155" s="195" t="s">
        <v>186</v>
      </c>
      <c r="E155" s="196" t="s">
        <v>252</v>
      </c>
      <c r="F155" s="197" t="s">
        <v>253</v>
      </c>
      <c r="G155" s="198" t="s">
        <v>244</v>
      </c>
      <c r="H155" s="199">
        <v>2</v>
      </c>
      <c r="I155" s="200"/>
      <c r="J155" s="201">
        <f>ROUND(I155*H155,2)</f>
        <v>0</v>
      </c>
      <c r="K155" s="197" t="s">
        <v>190</v>
      </c>
      <c r="L155" s="40"/>
      <c r="M155" s="202" t="s">
        <v>1</v>
      </c>
      <c r="N155" s="203" t="s">
        <v>43</v>
      </c>
      <c r="O155" s="87"/>
      <c r="P155" s="204">
        <f>O155*H155</f>
        <v>0</v>
      </c>
      <c r="Q155" s="204">
        <v>0</v>
      </c>
      <c r="R155" s="204">
        <f>Q155*H155</f>
        <v>0</v>
      </c>
      <c r="S155" s="204">
        <v>0</v>
      </c>
      <c r="T155" s="205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206" t="s">
        <v>191</v>
      </c>
      <c r="AT155" s="206" t="s">
        <v>186</v>
      </c>
      <c r="AU155" s="206" t="s">
        <v>78</v>
      </c>
      <c r="AY155" s="13" t="s">
        <v>192</v>
      </c>
      <c r="BE155" s="207">
        <f>IF(N155="základní",J155,0)</f>
        <v>0</v>
      </c>
      <c r="BF155" s="207">
        <f>IF(N155="snížená",J155,0)</f>
        <v>0</v>
      </c>
      <c r="BG155" s="207">
        <f>IF(N155="zákl. přenesená",J155,0)</f>
        <v>0</v>
      </c>
      <c r="BH155" s="207">
        <f>IF(N155="sníž. přenesená",J155,0)</f>
        <v>0</v>
      </c>
      <c r="BI155" s="207">
        <f>IF(N155="nulová",J155,0)</f>
        <v>0</v>
      </c>
      <c r="BJ155" s="13" t="s">
        <v>85</v>
      </c>
      <c r="BK155" s="207">
        <f>ROUND(I155*H155,2)</f>
        <v>0</v>
      </c>
      <c r="BL155" s="13" t="s">
        <v>191</v>
      </c>
      <c r="BM155" s="206" t="s">
        <v>560</v>
      </c>
    </row>
    <row r="156" s="2" customFormat="1" ht="49.05" customHeight="1">
      <c r="A156" s="34"/>
      <c r="B156" s="35"/>
      <c r="C156" s="195" t="s">
        <v>8</v>
      </c>
      <c r="D156" s="195" t="s">
        <v>186</v>
      </c>
      <c r="E156" s="196" t="s">
        <v>561</v>
      </c>
      <c r="F156" s="197" t="s">
        <v>562</v>
      </c>
      <c r="G156" s="198" t="s">
        <v>218</v>
      </c>
      <c r="H156" s="199">
        <v>10</v>
      </c>
      <c r="I156" s="200"/>
      <c r="J156" s="201">
        <f>ROUND(I156*H156,2)</f>
        <v>0</v>
      </c>
      <c r="K156" s="197" t="s">
        <v>190</v>
      </c>
      <c r="L156" s="40"/>
      <c r="M156" s="202" t="s">
        <v>1</v>
      </c>
      <c r="N156" s="203" t="s">
        <v>43</v>
      </c>
      <c r="O156" s="87"/>
      <c r="P156" s="204">
        <f>O156*H156</f>
        <v>0</v>
      </c>
      <c r="Q156" s="204">
        <v>0</v>
      </c>
      <c r="R156" s="204">
        <f>Q156*H156</f>
        <v>0</v>
      </c>
      <c r="S156" s="204">
        <v>0</v>
      </c>
      <c r="T156" s="205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206" t="s">
        <v>191</v>
      </c>
      <c r="AT156" s="206" t="s">
        <v>186</v>
      </c>
      <c r="AU156" s="206" t="s">
        <v>78</v>
      </c>
      <c r="AY156" s="13" t="s">
        <v>192</v>
      </c>
      <c r="BE156" s="207">
        <f>IF(N156="základní",J156,0)</f>
        <v>0</v>
      </c>
      <c r="BF156" s="207">
        <f>IF(N156="snížená",J156,0)</f>
        <v>0</v>
      </c>
      <c r="BG156" s="207">
        <f>IF(N156="zákl. přenesená",J156,0)</f>
        <v>0</v>
      </c>
      <c r="BH156" s="207">
        <f>IF(N156="sníž. přenesená",J156,0)</f>
        <v>0</v>
      </c>
      <c r="BI156" s="207">
        <f>IF(N156="nulová",J156,0)</f>
        <v>0</v>
      </c>
      <c r="BJ156" s="13" t="s">
        <v>85</v>
      </c>
      <c r="BK156" s="207">
        <f>ROUND(I156*H156,2)</f>
        <v>0</v>
      </c>
      <c r="BL156" s="13" t="s">
        <v>191</v>
      </c>
      <c r="BM156" s="206" t="s">
        <v>563</v>
      </c>
    </row>
    <row r="157" s="2" customFormat="1" ht="49.05" customHeight="1">
      <c r="A157" s="34"/>
      <c r="B157" s="35"/>
      <c r="C157" s="195" t="s">
        <v>262</v>
      </c>
      <c r="D157" s="195" t="s">
        <v>186</v>
      </c>
      <c r="E157" s="196" t="s">
        <v>564</v>
      </c>
      <c r="F157" s="197" t="s">
        <v>565</v>
      </c>
      <c r="G157" s="198" t="s">
        <v>198</v>
      </c>
      <c r="H157" s="199">
        <v>33.799999999999997</v>
      </c>
      <c r="I157" s="200"/>
      <c r="J157" s="201">
        <f>ROUND(I157*H157,2)</f>
        <v>0</v>
      </c>
      <c r="K157" s="197" t="s">
        <v>190</v>
      </c>
      <c r="L157" s="40"/>
      <c r="M157" s="202" t="s">
        <v>1</v>
      </c>
      <c r="N157" s="203" t="s">
        <v>43</v>
      </c>
      <c r="O157" s="87"/>
      <c r="P157" s="204">
        <f>O157*H157</f>
        <v>0</v>
      </c>
      <c r="Q157" s="204">
        <v>0</v>
      </c>
      <c r="R157" s="204">
        <f>Q157*H157</f>
        <v>0</v>
      </c>
      <c r="S157" s="204">
        <v>0</v>
      </c>
      <c r="T157" s="205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206" t="s">
        <v>191</v>
      </c>
      <c r="AT157" s="206" t="s">
        <v>186</v>
      </c>
      <c r="AU157" s="206" t="s">
        <v>78</v>
      </c>
      <c r="AY157" s="13" t="s">
        <v>192</v>
      </c>
      <c r="BE157" s="207">
        <f>IF(N157="základní",J157,0)</f>
        <v>0</v>
      </c>
      <c r="BF157" s="207">
        <f>IF(N157="snížená",J157,0)</f>
        <v>0</v>
      </c>
      <c r="BG157" s="207">
        <f>IF(N157="zákl. přenesená",J157,0)</f>
        <v>0</v>
      </c>
      <c r="BH157" s="207">
        <f>IF(N157="sníž. přenesená",J157,0)</f>
        <v>0</v>
      </c>
      <c r="BI157" s="207">
        <f>IF(N157="nulová",J157,0)</f>
        <v>0</v>
      </c>
      <c r="BJ157" s="13" t="s">
        <v>85</v>
      </c>
      <c r="BK157" s="207">
        <f>ROUND(I157*H157,2)</f>
        <v>0</v>
      </c>
      <c r="BL157" s="13" t="s">
        <v>191</v>
      </c>
      <c r="BM157" s="206" t="s">
        <v>566</v>
      </c>
    </row>
    <row r="158" s="2" customFormat="1">
      <c r="A158" s="34"/>
      <c r="B158" s="35"/>
      <c r="C158" s="36"/>
      <c r="D158" s="210" t="s">
        <v>238</v>
      </c>
      <c r="E158" s="36"/>
      <c r="F158" s="220" t="s">
        <v>567</v>
      </c>
      <c r="G158" s="36"/>
      <c r="H158" s="36"/>
      <c r="I158" s="221"/>
      <c r="J158" s="36"/>
      <c r="K158" s="36"/>
      <c r="L158" s="40"/>
      <c r="M158" s="222"/>
      <c r="N158" s="223"/>
      <c r="O158" s="87"/>
      <c r="P158" s="87"/>
      <c r="Q158" s="87"/>
      <c r="R158" s="87"/>
      <c r="S158" s="87"/>
      <c r="T158" s="88"/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T158" s="13" t="s">
        <v>238</v>
      </c>
      <c r="AU158" s="13" t="s">
        <v>78</v>
      </c>
    </row>
    <row r="159" s="10" customFormat="1">
      <c r="A159" s="10"/>
      <c r="B159" s="208"/>
      <c r="C159" s="209"/>
      <c r="D159" s="210" t="s">
        <v>194</v>
      </c>
      <c r="E159" s="211" t="s">
        <v>1</v>
      </c>
      <c r="F159" s="212" t="s">
        <v>568</v>
      </c>
      <c r="G159" s="209"/>
      <c r="H159" s="213">
        <v>33.799999999999997</v>
      </c>
      <c r="I159" s="214"/>
      <c r="J159" s="209"/>
      <c r="K159" s="209"/>
      <c r="L159" s="215"/>
      <c r="M159" s="216"/>
      <c r="N159" s="217"/>
      <c r="O159" s="217"/>
      <c r="P159" s="217"/>
      <c r="Q159" s="217"/>
      <c r="R159" s="217"/>
      <c r="S159" s="217"/>
      <c r="T159" s="218"/>
      <c r="U159" s="10"/>
      <c r="V159" s="10"/>
      <c r="W159" s="10"/>
      <c r="X159" s="10"/>
      <c r="Y159" s="10"/>
      <c r="Z159" s="10"/>
      <c r="AA159" s="10"/>
      <c r="AB159" s="10"/>
      <c r="AC159" s="10"/>
      <c r="AD159" s="10"/>
      <c r="AE159" s="10"/>
      <c r="AT159" s="219" t="s">
        <v>194</v>
      </c>
      <c r="AU159" s="219" t="s">
        <v>78</v>
      </c>
      <c r="AV159" s="10" t="s">
        <v>87</v>
      </c>
      <c r="AW159" s="10" t="s">
        <v>34</v>
      </c>
      <c r="AX159" s="10" t="s">
        <v>85</v>
      </c>
      <c r="AY159" s="219" t="s">
        <v>192</v>
      </c>
    </row>
    <row r="160" s="2" customFormat="1" ht="111.75" customHeight="1">
      <c r="A160" s="34"/>
      <c r="B160" s="35"/>
      <c r="C160" s="195" t="s">
        <v>266</v>
      </c>
      <c r="D160" s="195" t="s">
        <v>186</v>
      </c>
      <c r="E160" s="196" t="s">
        <v>235</v>
      </c>
      <c r="F160" s="197" t="s">
        <v>236</v>
      </c>
      <c r="G160" s="198" t="s">
        <v>189</v>
      </c>
      <c r="H160" s="199">
        <v>11</v>
      </c>
      <c r="I160" s="200"/>
      <c r="J160" s="201">
        <f>ROUND(I160*H160,2)</f>
        <v>0</v>
      </c>
      <c r="K160" s="197" t="s">
        <v>190</v>
      </c>
      <c r="L160" s="40"/>
      <c r="M160" s="202" t="s">
        <v>1</v>
      </c>
      <c r="N160" s="203" t="s">
        <v>43</v>
      </c>
      <c r="O160" s="87"/>
      <c r="P160" s="204">
        <f>O160*H160</f>
        <v>0</v>
      </c>
      <c r="Q160" s="204">
        <v>0</v>
      </c>
      <c r="R160" s="204">
        <f>Q160*H160</f>
        <v>0</v>
      </c>
      <c r="S160" s="204">
        <v>0</v>
      </c>
      <c r="T160" s="205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206" t="s">
        <v>191</v>
      </c>
      <c r="AT160" s="206" t="s">
        <v>186</v>
      </c>
      <c r="AU160" s="206" t="s">
        <v>78</v>
      </c>
      <c r="AY160" s="13" t="s">
        <v>192</v>
      </c>
      <c r="BE160" s="207">
        <f>IF(N160="základní",J160,0)</f>
        <v>0</v>
      </c>
      <c r="BF160" s="207">
        <f>IF(N160="snížená",J160,0)</f>
        <v>0</v>
      </c>
      <c r="BG160" s="207">
        <f>IF(N160="zákl. přenesená",J160,0)</f>
        <v>0</v>
      </c>
      <c r="BH160" s="207">
        <f>IF(N160="sníž. přenesená",J160,0)</f>
        <v>0</v>
      </c>
      <c r="BI160" s="207">
        <f>IF(N160="nulová",J160,0)</f>
        <v>0</v>
      </c>
      <c r="BJ160" s="13" t="s">
        <v>85</v>
      </c>
      <c r="BK160" s="207">
        <f>ROUND(I160*H160,2)</f>
        <v>0</v>
      </c>
      <c r="BL160" s="13" t="s">
        <v>191</v>
      </c>
      <c r="BM160" s="206" t="s">
        <v>569</v>
      </c>
    </row>
    <row r="161" s="2" customFormat="1">
      <c r="A161" s="34"/>
      <c r="B161" s="35"/>
      <c r="C161" s="36"/>
      <c r="D161" s="210" t="s">
        <v>238</v>
      </c>
      <c r="E161" s="36"/>
      <c r="F161" s="220" t="s">
        <v>239</v>
      </c>
      <c r="G161" s="36"/>
      <c r="H161" s="36"/>
      <c r="I161" s="221"/>
      <c r="J161" s="36"/>
      <c r="K161" s="36"/>
      <c r="L161" s="40"/>
      <c r="M161" s="222"/>
      <c r="N161" s="223"/>
      <c r="O161" s="87"/>
      <c r="P161" s="87"/>
      <c r="Q161" s="87"/>
      <c r="R161" s="87"/>
      <c r="S161" s="87"/>
      <c r="T161" s="88"/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T161" s="13" t="s">
        <v>238</v>
      </c>
      <c r="AU161" s="13" t="s">
        <v>78</v>
      </c>
    </row>
    <row r="162" s="2" customFormat="1" ht="100.5" customHeight="1">
      <c r="A162" s="34"/>
      <c r="B162" s="35"/>
      <c r="C162" s="195" t="s">
        <v>270</v>
      </c>
      <c r="D162" s="195" t="s">
        <v>186</v>
      </c>
      <c r="E162" s="196" t="s">
        <v>291</v>
      </c>
      <c r="F162" s="197" t="s">
        <v>570</v>
      </c>
      <c r="G162" s="198" t="s">
        <v>287</v>
      </c>
      <c r="H162" s="199">
        <v>127.989</v>
      </c>
      <c r="I162" s="200"/>
      <c r="J162" s="201">
        <f>ROUND(I162*H162,2)</f>
        <v>0</v>
      </c>
      <c r="K162" s="197" t="s">
        <v>190</v>
      </c>
      <c r="L162" s="40"/>
      <c r="M162" s="202" t="s">
        <v>1</v>
      </c>
      <c r="N162" s="203" t="s">
        <v>43</v>
      </c>
      <c r="O162" s="87"/>
      <c r="P162" s="204">
        <f>O162*H162</f>
        <v>0</v>
      </c>
      <c r="Q162" s="204">
        <v>0</v>
      </c>
      <c r="R162" s="204">
        <f>Q162*H162</f>
        <v>0</v>
      </c>
      <c r="S162" s="204">
        <v>0</v>
      </c>
      <c r="T162" s="205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206" t="s">
        <v>288</v>
      </c>
      <c r="AT162" s="206" t="s">
        <v>186</v>
      </c>
      <c r="AU162" s="206" t="s">
        <v>78</v>
      </c>
      <c r="AY162" s="13" t="s">
        <v>192</v>
      </c>
      <c r="BE162" s="207">
        <f>IF(N162="základní",J162,0)</f>
        <v>0</v>
      </c>
      <c r="BF162" s="207">
        <f>IF(N162="snížená",J162,0)</f>
        <v>0</v>
      </c>
      <c r="BG162" s="207">
        <f>IF(N162="zákl. přenesená",J162,0)</f>
        <v>0</v>
      </c>
      <c r="BH162" s="207">
        <f>IF(N162="sníž. přenesená",J162,0)</f>
        <v>0</v>
      </c>
      <c r="BI162" s="207">
        <f>IF(N162="nulová",J162,0)</f>
        <v>0</v>
      </c>
      <c r="BJ162" s="13" t="s">
        <v>85</v>
      </c>
      <c r="BK162" s="207">
        <f>ROUND(I162*H162,2)</f>
        <v>0</v>
      </c>
      <c r="BL162" s="13" t="s">
        <v>288</v>
      </c>
      <c r="BM162" s="206" t="s">
        <v>571</v>
      </c>
    </row>
    <row r="163" s="2" customFormat="1">
      <c r="A163" s="34"/>
      <c r="B163" s="35"/>
      <c r="C163" s="36"/>
      <c r="D163" s="210" t="s">
        <v>238</v>
      </c>
      <c r="E163" s="36"/>
      <c r="F163" s="220" t="s">
        <v>572</v>
      </c>
      <c r="G163" s="36"/>
      <c r="H163" s="36"/>
      <c r="I163" s="221"/>
      <c r="J163" s="36"/>
      <c r="K163" s="36"/>
      <c r="L163" s="40"/>
      <c r="M163" s="222"/>
      <c r="N163" s="223"/>
      <c r="O163" s="87"/>
      <c r="P163" s="87"/>
      <c r="Q163" s="87"/>
      <c r="R163" s="87"/>
      <c r="S163" s="87"/>
      <c r="T163" s="88"/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T163" s="13" t="s">
        <v>238</v>
      </c>
      <c r="AU163" s="13" t="s">
        <v>78</v>
      </c>
    </row>
    <row r="164" s="10" customFormat="1">
      <c r="A164" s="10"/>
      <c r="B164" s="208"/>
      <c r="C164" s="209"/>
      <c r="D164" s="210" t="s">
        <v>194</v>
      </c>
      <c r="E164" s="211" t="s">
        <v>1</v>
      </c>
      <c r="F164" s="212" t="s">
        <v>573</v>
      </c>
      <c r="G164" s="209"/>
      <c r="H164" s="213">
        <v>127.989</v>
      </c>
      <c r="I164" s="214"/>
      <c r="J164" s="209"/>
      <c r="K164" s="209"/>
      <c r="L164" s="215"/>
      <c r="M164" s="216"/>
      <c r="N164" s="217"/>
      <c r="O164" s="217"/>
      <c r="P164" s="217"/>
      <c r="Q164" s="217"/>
      <c r="R164" s="217"/>
      <c r="S164" s="217"/>
      <c r="T164" s="218"/>
      <c r="U164" s="10"/>
      <c r="V164" s="10"/>
      <c r="W164" s="10"/>
      <c r="X164" s="10"/>
      <c r="Y164" s="10"/>
      <c r="Z164" s="10"/>
      <c r="AA164" s="10"/>
      <c r="AB164" s="10"/>
      <c r="AC164" s="10"/>
      <c r="AD164" s="10"/>
      <c r="AE164" s="10"/>
      <c r="AT164" s="219" t="s">
        <v>194</v>
      </c>
      <c r="AU164" s="219" t="s">
        <v>78</v>
      </c>
      <c r="AV164" s="10" t="s">
        <v>87</v>
      </c>
      <c r="AW164" s="10" t="s">
        <v>34</v>
      </c>
      <c r="AX164" s="10" t="s">
        <v>85</v>
      </c>
      <c r="AY164" s="219" t="s">
        <v>192</v>
      </c>
    </row>
    <row r="165" s="2" customFormat="1" ht="101.25" customHeight="1">
      <c r="A165" s="34"/>
      <c r="B165" s="35"/>
      <c r="C165" s="195" t="s">
        <v>274</v>
      </c>
      <c r="D165" s="195" t="s">
        <v>186</v>
      </c>
      <c r="E165" s="196" t="s">
        <v>296</v>
      </c>
      <c r="F165" s="197" t="s">
        <v>574</v>
      </c>
      <c r="G165" s="198" t="s">
        <v>287</v>
      </c>
      <c r="H165" s="199">
        <v>53.039999999999999</v>
      </c>
      <c r="I165" s="200"/>
      <c r="J165" s="201">
        <f>ROUND(I165*H165,2)</f>
        <v>0</v>
      </c>
      <c r="K165" s="197" t="s">
        <v>190</v>
      </c>
      <c r="L165" s="40"/>
      <c r="M165" s="202" t="s">
        <v>1</v>
      </c>
      <c r="N165" s="203" t="s">
        <v>43</v>
      </c>
      <c r="O165" s="87"/>
      <c r="P165" s="204">
        <f>O165*H165</f>
        <v>0</v>
      </c>
      <c r="Q165" s="204">
        <v>0</v>
      </c>
      <c r="R165" s="204">
        <f>Q165*H165</f>
        <v>0</v>
      </c>
      <c r="S165" s="204">
        <v>0</v>
      </c>
      <c r="T165" s="205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206" t="s">
        <v>288</v>
      </c>
      <c r="AT165" s="206" t="s">
        <v>186</v>
      </c>
      <c r="AU165" s="206" t="s">
        <v>78</v>
      </c>
      <c r="AY165" s="13" t="s">
        <v>192</v>
      </c>
      <c r="BE165" s="207">
        <f>IF(N165="základní",J165,0)</f>
        <v>0</v>
      </c>
      <c r="BF165" s="207">
        <f>IF(N165="snížená",J165,0)</f>
        <v>0</v>
      </c>
      <c r="BG165" s="207">
        <f>IF(N165="zákl. přenesená",J165,0)</f>
        <v>0</v>
      </c>
      <c r="BH165" s="207">
        <f>IF(N165="sníž. přenesená",J165,0)</f>
        <v>0</v>
      </c>
      <c r="BI165" s="207">
        <f>IF(N165="nulová",J165,0)</f>
        <v>0</v>
      </c>
      <c r="BJ165" s="13" t="s">
        <v>85</v>
      </c>
      <c r="BK165" s="207">
        <f>ROUND(I165*H165,2)</f>
        <v>0</v>
      </c>
      <c r="BL165" s="13" t="s">
        <v>288</v>
      </c>
      <c r="BM165" s="206" t="s">
        <v>575</v>
      </c>
    </row>
    <row r="166" s="10" customFormat="1">
      <c r="A166" s="10"/>
      <c r="B166" s="208"/>
      <c r="C166" s="209"/>
      <c r="D166" s="210" t="s">
        <v>194</v>
      </c>
      <c r="E166" s="211" t="s">
        <v>1</v>
      </c>
      <c r="F166" s="212" t="s">
        <v>576</v>
      </c>
      <c r="G166" s="209"/>
      <c r="H166" s="213">
        <v>53.039999999999999</v>
      </c>
      <c r="I166" s="214"/>
      <c r="J166" s="209"/>
      <c r="K166" s="209"/>
      <c r="L166" s="215"/>
      <c r="M166" s="216"/>
      <c r="N166" s="217"/>
      <c r="O166" s="217"/>
      <c r="P166" s="217"/>
      <c r="Q166" s="217"/>
      <c r="R166" s="217"/>
      <c r="S166" s="217"/>
      <c r="T166" s="218"/>
      <c r="U166" s="10"/>
      <c r="V166" s="10"/>
      <c r="W166" s="10"/>
      <c r="X166" s="10"/>
      <c r="Y166" s="10"/>
      <c r="Z166" s="10"/>
      <c r="AA166" s="10"/>
      <c r="AB166" s="10"/>
      <c r="AC166" s="10"/>
      <c r="AD166" s="10"/>
      <c r="AE166" s="10"/>
      <c r="AT166" s="219" t="s">
        <v>194</v>
      </c>
      <c r="AU166" s="219" t="s">
        <v>78</v>
      </c>
      <c r="AV166" s="10" t="s">
        <v>87</v>
      </c>
      <c r="AW166" s="10" t="s">
        <v>34</v>
      </c>
      <c r="AX166" s="10" t="s">
        <v>85</v>
      </c>
      <c r="AY166" s="219" t="s">
        <v>192</v>
      </c>
    </row>
    <row r="167" s="2" customFormat="1" ht="24.15" customHeight="1">
      <c r="A167" s="34"/>
      <c r="B167" s="35"/>
      <c r="C167" s="224" t="s">
        <v>279</v>
      </c>
      <c r="D167" s="224" t="s">
        <v>301</v>
      </c>
      <c r="E167" s="225" t="s">
        <v>577</v>
      </c>
      <c r="F167" s="226" t="s">
        <v>578</v>
      </c>
      <c r="G167" s="227" t="s">
        <v>204</v>
      </c>
      <c r="H167" s="228">
        <v>10.140000000000001</v>
      </c>
      <c r="I167" s="229"/>
      <c r="J167" s="230">
        <f>ROUND(I167*H167,2)</f>
        <v>0</v>
      </c>
      <c r="K167" s="226" t="s">
        <v>1</v>
      </c>
      <c r="L167" s="231"/>
      <c r="M167" s="232" t="s">
        <v>1</v>
      </c>
      <c r="N167" s="233" t="s">
        <v>43</v>
      </c>
      <c r="O167" s="87"/>
      <c r="P167" s="204">
        <f>O167*H167</f>
        <v>0</v>
      </c>
      <c r="Q167" s="204">
        <v>2.5289999999999999</v>
      </c>
      <c r="R167" s="204">
        <f>Q167*H167</f>
        <v>25.64406</v>
      </c>
      <c r="S167" s="204">
        <v>0</v>
      </c>
      <c r="T167" s="205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206" t="s">
        <v>224</v>
      </c>
      <c r="AT167" s="206" t="s">
        <v>301</v>
      </c>
      <c r="AU167" s="206" t="s">
        <v>78</v>
      </c>
      <c r="AY167" s="13" t="s">
        <v>192</v>
      </c>
      <c r="BE167" s="207">
        <f>IF(N167="základní",J167,0)</f>
        <v>0</v>
      </c>
      <c r="BF167" s="207">
        <f>IF(N167="snížená",J167,0)</f>
        <v>0</v>
      </c>
      <c r="BG167" s="207">
        <f>IF(N167="zákl. přenesená",J167,0)</f>
        <v>0</v>
      </c>
      <c r="BH167" s="207">
        <f>IF(N167="sníž. přenesená",J167,0)</f>
        <v>0</v>
      </c>
      <c r="BI167" s="207">
        <f>IF(N167="nulová",J167,0)</f>
        <v>0</v>
      </c>
      <c r="BJ167" s="13" t="s">
        <v>85</v>
      </c>
      <c r="BK167" s="207">
        <f>ROUND(I167*H167,2)</f>
        <v>0</v>
      </c>
      <c r="BL167" s="13" t="s">
        <v>191</v>
      </c>
      <c r="BM167" s="206" t="s">
        <v>579</v>
      </c>
    </row>
    <row r="168" s="10" customFormat="1">
      <c r="A168" s="10"/>
      <c r="B168" s="208"/>
      <c r="C168" s="209"/>
      <c r="D168" s="210" t="s">
        <v>194</v>
      </c>
      <c r="E168" s="211" t="s">
        <v>1</v>
      </c>
      <c r="F168" s="212" t="s">
        <v>580</v>
      </c>
      <c r="G168" s="209"/>
      <c r="H168" s="213">
        <v>10.140000000000001</v>
      </c>
      <c r="I168" s="214"/>
      <c r="J168" s="209"/>
      <c r="K168" s="209"/>
      <c r="L168" s="215"/>
      <c r="M168" s="216"/>
      <c r="N168" s="217"/>
      <c r="O168" s="217"/>
      <c r="P168" s="217"/>
      <c r="Q168" s="217"/>
      <c r="R168" s="217"/>
      <c r="S168" s="217"/>
      <c r="T168" s="218"/>
      <c r="U168" s="10"/>
      <c r="V168" s="10"/>
      <c r="W168" s="10"/>
      <c r="X168" s="10"/>
      <c r="Y168" s="10"/>
      <c r="Z168" s="10"/>
      <c r="AA168" s="10"/>
      <c r="AB168" s="10"/>
      <c r="AC168" s="10"/>
      <c r="AD168" s="10"/>
      <c r="AE168" s="10"/>
      <c r="AT168" s="219" t="s">
        <v>194</v>
      </c>
      <c r="AU168" s="219" t="s">
        <v>78</v>
      </c>
      <c r="AV168" s="10" t="s">
        <v>87</v>
      </c>
      <c r="AW168" s="10" t="s">
        <v>34</v>
      </c>
      <c r="AX168" s="10" t="s">
        <v>85</v>
      </c>
      <c r="AY168" s="219" t="s">
        <v>192</v>
      </c>
    </row>
    <row r="169" s="2" customFormat="1" ht="21.75" customHeight="1">
      <c r="A169" s="34"/>
      <c r="B169" s="35"/>
      <c r="C169" s="224" t="s">
        <v>7</v>
      </c>
      <c r="D169" s="224" t="s">
        <v>301</v>
      </c>
      <c r="E169" s="225" t="s">
        <v>581</v>
      </c>
      <c r="F169" s="226" t="s">
        <v>582</v>
      </c>
      <c r="G169" s="227" t="s">
        <v>218</v>
      </c>
      <c r="H169" s="228">
        <v>1</v>
      </c>
      <c r="I169" s="229"/>
      <c r="J169" s="230">
        <f>ROUND(I169*H169,2)</f>
        <v>0</v>
      </c>
      <c r="K169" s="226" t="s">
        <v>190</v>
      </c>
      <c r="L169" s="231"/>
      <c r="M169" s="232" t="s">
        <v>1</v>
      </c>
      <c r="N169" s="233" t="s">
        <v>43</v>
      </c>
      <c r="O169" s="87"/>
      <c r="P169" s="204">
        <f>O169*H169</f>
        <v>0</v>
      </c>
      <c r="Q169" s="204">
        <v>2.9634</v>
      </c>
      <c r="R169" s="204">
        <f>Q169*H169</f>
        <v>2.9634</v>
      </c>
      <c r="S169" s="204">
        <v>0</v>
      </c>
      <c r="T169" s="205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206" t="s">
        <v>224</v>
      </c>
      <c r="AT169" s="206" t="s">
        <v>301</v>
      </c>
      <c r="AU169" s="206" t="s">
        <v>78</v>
      </c>
      <c r="AY169" s="13" t="s">
        <v>192</v>
      </c>
      <c r="BE169" s="207">
        <f>IF(N169="základní",J169,0)</f>
        <v>0</v>
      </c>
      <c r="BF169" s="207">
        <f>IF(N169="snížená",J169,0)</f>
        <v>0</v>
      </c>
      <c r="BG169" s="207">
        <f>IF(N169="zákl. přenesená",J169,0)</f>
        <v>0</v>
      </c>
      <c r="BH169" s="207">
        <f>IF(N169="sníž. přenesená",J169,0)</f>
        <v>0</v>
      </c>
      <c r="BI169" s="207">
        <f>IF(N169="nulová",J169,0)</f>
        <v>0</v>
      </c>
      <c r="BJ169" s="13" t="s">
        <v>85</v>
      </c>
      <c r="BK169" s="207">
        <f>ROUND(I169*H169,2)</f>
        <v>0</v>
      </c>
      <c r="BL169" s="13" t="s">
        <v>191</v>
      </c>
      <c r="BM169" s="206" t="s">
        <v>583</v>
      </c>
    </row>
    <row r="170" s="2" customFormat="1" ht="16.5" customHeight="1">
      <c r="A170" s="34"/>
      <c r="B170" s="35"/>
      <c r="C170" s="224" t="s">
        <v>290</v>
      </c>
      <c r="D170" s="224" t="s">
        <v>301</v>
      </c>
      <c r="E170" s="225" t="s">
        <v>584</v>
      </c>
      <c r="F170" s="226" t="s">
        <v>585</v>
      </c>
      <c r="G170" s="227" t="s">
        <v>189</v>
      </c>
      <c r="H170" s="228">
        <v>26</v>
      </c>
      <c r="I170" s="229"/>
      <c r="J170" s="230">
        <f>ROUND(I170*H170,2)</f>
        <v>0</v>
      </c>
      <c r="K170" s="226" t="s">
        <v>190</v>
      </c>
      <c r="L170" s="231"/>
      <c r="M170" s="232" t="s">
        <v>1</v>
      </c>
      <c r="N170" s="233" t="s">
        <v>43</v>
      </c>
      <c r="O170" s="87"/>
      <c r="P170" s="204">
        <f>O170*H170</f>
        <v>0</v>
      </c>
      <c r="Q170" s="204">
        <v>0.049390000000000003</v>
      </c>
      <c r="R170" s="204">
        <f>Q170*H170</f>
        <v>1.2841400000000001</v>
      </c>
      <c r="S170" s="204">
        <v>0</v>
      </c>
      <c r="T170" s="205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206" t="s">
        <v>224</v>
      </c>
      <c r="AT170" s="206" t="s">
        <v>301</v>
      </c>
      <c r="AU170" s="206" t="s">
        <v>78</v>
      </c>
      <c r="AY170" s="13" t="s">
        <v>192</v>
      </c>
      <c r="BE170" s="207">
        <f>IF(N170="základní",J170,0)</f>
        <v>0</v>
      </c>
      <c r="BF170" s="207">
        <f>IF(N170="snížená",J170,0)</f>
        <v>0</v>
      </c>
      <c r="BG170" s="207">
        <f>IF(N170="zákl. přenesená",J170,0)</f>
        <v>0</v>
      </c>
      <c r="BH170" s="207">
        <f>IF(N170="sníž. přenesená",J170,0)</f>
        <v>0</v>
      </c>
      <c r="BI170" s="207">
        <f>IF(N170="nulová",J170,0)</f>
        <v>0</v>
      </c>
      <c r="BJ170" s="13" t="s">
        <v>85</v>
      </c>
      <c r="BK170" s="207">
        <f>ROUND(I170*H170,2)</f>
        <v>0</v>
      </c>
      <c r="BL170" s="13" t="s">
        <v>191</v>
      </c>
      <c r="BM170" s="206" t="s">
        <v>586</v>
      </c>
    </row>
    <row r="171" s="10" customFormat="1">
      <c r="A171" s="10"/>
      <c r="B171" s="208"/>
      <c r="C171" s="209"/>
      <c r="D171" s="210" t="s">
        <v>194</v>
      </c>
      <c r="E171" s="211" t="s">
        <v>1</v>
      </c>
      <c r="F171" s="212" t="s">
        <v>587</v>
      </c>
      <c r="G171" s="209"/>
      <c r="H171" s="213">
        <v>26</v>
      </c>
      <c r="I171" s="214"/>
      <c r="J171" s="209"/>
      <c r="K171" s="209"/>
      <c r="L171" s="215"/>
      <c r="M171" s="216"/>
      <c r="N171" s="217"/>
      <c r="O171" s="217"/>
      <c r="P171" s="217"/>
      <c r="Q171" s="217"/>
      <c r="R171" s="217"/>
      <c r="S171" s="217"/>
      <c r="T171" s="218"/>
      <c r="U171" s="10"/>
      <c r="V171" s="10"/>
      <c r="W171" s="10"/>
      <c r="X171" s="10"/>
      <c r="Y171" s="10"/>
      <c r="Z171" s="10"/>
      <c r="AA171" s="10"/>
      <c r="AB171" s="10"/>
      <c r="AC171" s="10"/>
      <c r="AD171" s="10"/>
      <c r="AE171" s="10"/>
      <c r="AT171" s="219" t="s">
        <v>194</v>
      </c>
      <c r="AU171" s="219" t="s">
        <v>78</v>
      </c>
      <c r="AV171" s="10" t="s">
        <v>87</v>
      </c>
      <c r="AW171" s="10" t="s">
        <v>34</v>
      </c>
      <c r="AX171" s="10" t="s">
        <v>85</v>
      </c>
      <c r="AY171" s="219" t="s">
        <v>192</v>
      </c>
    </row>
    <row r="172" s="2" customFormat="1" ht="24.15" customHeight="1">
      <c r="A172" s="34"/>
      <c r="B172" s="35"/>
      <c r="C172" s="224" t="s">
        <v>295</v>
      </c>
      <c r="D172" s="224" t="s">
        <v>301</v>
      </c>
      <c r="E172" s="225" t="s">
        <v>588</v>
      </c>
      <c r="F172" s="226" t="s">
        <v>589</v>
      </c>
      <c r="G172" s="227" t="s">
        <v>218</v>
      </c>
      <c r="H172" s="228">
        <v>24</v>
      </c>
      <c r="I172" s="229"/>
      <c r="J172" s="230">
        <f>ROUND(I172*H172,2)</f>
        <v>0</v>
      </c>
      <c r="K172" s="226" t="s">
        <v>190</v>
      </c>
      <c r="L172" s="231"/>
      <c r="M172" s="232" t="s">
        <v>1</v>
      </c>
      <c r="N172" s="233" t="s">
        <v>43</v>
      </c>
      <c r="O172" s="87"/>
      <c r="P172" s="204">
        <f>O172*H172</f>
        <v>0</v>
      </c>
      <c r="Q172" s="204">
        <v>0.10299999999999999</v>
      </c>
      <c r="R172" s="204">
        <f>Q172*H172</f>
        <v>2.472</v>
      </c>
      <c r="S172" s="204">
        <v>0</v>
      </c>
      <c r="T172" s="205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206" t="s">
        <v>224</v>
      </c>
      <c r="AT172" s="206" t="s">
        <v>301</v>
      </c>
      <c r="AU172" s="206" t="s">
        <v>78</v>
      </c>
      <c r="AY172" s="13" t="s">
        <v>192</v>
      </c>
      <c r="BE172" s="207">
        <f>IF(N172="základní",J172,0)</f>
        <v>0</v>
      </c>
      <c r="BF172" s="207">
        <f>IF(N172="snížená",J172,0)</f>
        <v>0</v>
      </c>
      <c r="BG172" s="207">
        <f>IF(N172="zákl. přenesená",J172,0)</f>
        <v>0</v>
      </c>
      <c r="BH172" s="207">
        <f>IF(N172="sníž. přenesená",J172,0)</f>
        <v>0</v>
      </c>
      <c r="BI172" s="207">
        <f>IF(N172="nulová",J172,0)</f>
        <v>0</v>
      </c>
      <c r="BJ172" s="13" t="s">
        <v>85</v>
      </c>
      <c r="BK172" s="207">
        <f>ROUND(I172*H172,2)</f>
        <v>0</v>
      </c>
      <c r="BL172" s="13" t="s">
        <v>191</v>
      </c>
      <c r="BM172" s="206" t="s">
        <v>590</v>
      </c>
    </row>
    <row r="173" s="10" customFormat="1">
      <c r="A173" s="10"/>
      <c r="B173" s="208"/>
      <c r="C173" s="209"/>
      <c r="D173" s="210" t="s">
        <v>194</v>
      </c>
      <c r="E173" s="211" t="s">
        <v>1</v>
      </c>
      <c r="F173" s="212" t="s">
        <v>591</v>
      </c>
      <c r="G173" s="209"/>
      <c r="H173" s="213">
        <v>24</v>
      </c>
      <c r="I173" s="214"/>
      <c r="J173" s="209"/>
      <c r="K173" s="209"/>
      <c r="L173" s="215"/>
      <c r="M173" s="216"/>
      <c r="N173" s="217"/>
      <c r="O173" s="217"/>
      <c r="P173" s="217"/>
      <c r="Q173" s="217"/>
      <c r="R173" s="217"/>
      <c r="S173" s="217"/>
      <c r="T173" s="218"/>
      <c r="U173" s="10"/>
      <c r="V173" s="10"/>
      <c r="W173" s="10"/>
      <c r="X173" s="10"/>
      <c r="Y173" s="10"/>
      <c r="Z173" s="10"/>
      <c r="AA173" s="10"/>
      <c r="AB173" s="10"/>
      <c r="AC173" s="10"/>
      <c r="AD173" s="10"/>
      <c r="AE173" s="10"/>
      <c r="AT173" s="219" t="s">
        <v>194</v>
      </c>
      <c r="AU173" s="219" t="s">
        <v>78</v>
      </c>
      <c r="AV173" s="10" t="s">
        <v>87</v>
      </c>
      <c r="AW173" s="10" t="s">
        <v>34</v>
      </c>
      <c r="AX173" s="10" t="s">
        <v>85</v>
      </c>
      <c r="AY173" s="219" t="s">
        <v>192</v>
      </c>
    </row>
    <row r="174" s="2" customFormat="1" ht="24.15" customHeight="1">
      <c r="A174" s="34"/>
      <c r="B174" s="35"/>
      <c r="C174" s="224" t="s">
        <v>300</v>
      </c>
      <c r="D174" s="224" t="s">
        <v>301</v>
      </c>
      <c r="E174" s="225" t="s">
        <v>592</v>
      </c>
      <c r="F174" s="226" t="s">
        <v>593</v>
      </c>
      <c r="G174" s="227" t="s">
        <v>218</v>
      </c>
      <c r="H174" s="228">
        <v>6</v>
      </c>
      <c r="I174" s="229"/>
      <c r="J174" s="230">
        <f>ROUND(I174*H174,2)</f>
        <v>0</v>
      </c>
      <c r="K174" s="226" t="s">
        <v>190</v>
      </c>
      <c r="L174" s="231"/>
      <c r="M174" s="232" t="s">
        <v>1</v>
      </c>
      <c r="N174" s="233" t="s">
        <v>43</v>
      </c>
      <c r="O174" s="87"/>
      <c r="P174" s="204">
        <f>O174*H174</f>
        <v>0</v>
      </c>
      <c r="Q174" s="204">
        <v>0.28306999999999999</v>
      </c>
      <c r="R174" s="204">
        <f>Q174*H174</f>
        <v>1.69842</v>
      </c>
      <c r="S174" s="204">
        <v>0</v>
      </c>
      <c r="T174" s="205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206" t="s">
        <v>224</v>
      </c>
      <c r="AT174" s="206" t="s">
        <v>301</v>
      </c>
      <c r="AU174" s="206" t="s">
        <v>78</v>
      </c>
      <c r="AY174" s="13" t="s">
        <v>192</v>
      </c>
      <c r="BE174" s="207">
        <f>IF(N174="základní",J174,0)</f>
        <v>0</v>
      </c>
      <c r="BF174" s="207">
        <f>IF(N174="snížená",J174,0)</f>
        <v>0</v>
      </c>
      <c r="BG174" s="207">
        <f>IF(N174="zákl. přenesená",J174,0)</f>
        <v>0</v>
      </c>
      <c r="BH174" s="207">
        <f>IF(N174="sníž. přenesená",J174,0)</f>
        <v>0</v>
      </c>
      <c r="BI174" s="207">
        <f>IF(N174="nulová",J174,0)</f>
        <v>0</v>
      </c>
      <c r="BJ174" s="13" t="s">
        <v>85</v>
      </c>
      <c r="BK174" s="207">
        <f>ROUND(I174*H174,2)</f>
        <v>0</v>
      </c>
      <c r="BL174" s="13" t="s">
        <v>191</v>
      </c>
      <c r="BM174" s="206" t="s">
        <v>594</v>
      </c>
    </row>
    <row r="175" s="2" customFormat="1" ht="16.5" customHeight="1">
      <c r="A175" s="34"/>
      <c r="B175" s="35"/>
      <c r="C175" s="224" t="s">
        <v>306</v>
      </c>
      <c r="D175" s="224" t="s">
        <v>301</v>
      </c>
      <c r="E175" s="225" t="s">
        <v>312</v>
      </c>
      <c r="F175" s="226" t="s">
        <v>313</v>
      </c>
      <c r="G175" s="227" t="s">
        <v>287</v>
      </c>
      <c r="H175" s="228">
        <v>129.25</v>
      </c>
      <c r="I175" s="229"/>
      <c r="J175" s="230">
        <f>ROUND(I175*H175,2)</f>
        <v>0</v>
      </c>
      <c r="K175" s="226" t="s">
        <v>190</v>
      </c>
      <c r="L175" s="231"/>
      <c r="M175" s="232" t="s">
        <v>1</v>
      </c>
      <c r="N175" s="233" t="s">
        <v>43</v>
      </c>
      <c r="O175" s="87"/>
      <c r="P175" s="204">
        <f>O175*H175</f>
        <v>0</v>
      </c>
      <c r="Q175" s="204">
        <v>1</v>
      </c>
      <c r="R175" s="204">
        <f>Q175*H175</f>
        <v>129.25</v>
      </c>
      <c r="S175" s="204">
        <v>0</v>
      </c>
      <c r="T175" s="205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206" t="s">
        <v>224</v>
      </c>
      <c r="AT175" s="206" t="s">
        <v>301</v>
      </c>
      <c r="AU175" s="206" t="s">
        <v>78</v>
      </c>
      <c r="AY175" s="13" t="s">
        <v>192</v>
      </c>
      <c r="BE175" s="207">
        <f>IF(N175="základní",J175,0)</f>
        <v>0</v>
      </c>
      <c r="BF175" s="207">
        <f>IF(N175="snížená",J175,0)</f>
        <v>0</v>
      </c>
      <c r="BG175" s="207">
        <f>IF(N175="zákl. přenesená",J175,0)</f>
        <v>0</v>
      </c>
      <c r="BH175" s="207">
        <f>IF(N175="sníž. přenesená",J175,0)</f>
        <v>0</v>
      </c>
      <c r="BI175" s="207">
        <f>IF(N175="nulová",J175,0)</f>
        <v>0</v>
      </c>
      <c r="BJ175" s="13" t="s">
        <v>85</v>
      </c>
      <c r="BK175" s="207">
        <f>ROUND(I175*H175,2)</f>
        <v>0</v>
      </c>
      <c r="BL175" s="13" t="s">
        <v>191</v>
      </c>
      <c r="BM175" s="206" t="s">
        <v>595</v>
      </c>
    </row>
    <row r="176" s="10" customFormat="1">
      <c r="A176" s="10"/>
      <c r="B176" s="208"/>
      <c r="C176" s="209"/>
      <c r="D176" s="210" t="s">
        <v>194</v>
      </c>
      <c r="E176" s="211" t="s">
        <v>1</v>
      </c>
      <c r="F176" s="212" t="s">
        <v>596</v>
      </c>
      <c r="G176" s="209"/>
      <c r="H176" s="213">
        <v>129.25</v>
      </c>
      <c r="I176" s="214"/>
      <c r="J176" s="209"/>
      <c r="K176" s="209"/>
      <c r="L176" s="215"/>
      <c r="M176" s="216"/>
      <c r="N176" s="217"/>
      <c r="O176" s="217"/>
      <c r="P176" s="217"/>
      <c r="Q176" s="217"/>
      <c r="R176" s="217"/>
      <c r="S176" s="217"/>
      <c r="T176" s="218"/>
      <c r="U176" s="10"/>
      <c r="V176" s="10"/>
      <c r="W176" s="10"/>
      <c r="X176" s="10"/>
      <c r="Y176" s="10"/>
      <c r="Z176" s="10"/>
      <c r="AA176" s="10"/>
      <c r="AB176" s="10"/>
      <c r="AC176" s="10"/>
      <c r="AD176" s="10"/>
      <c r="AE176" s="10"/>
      <c r="AT176" s="219" t="s">
        <v>194</v>
      </c>
      <c r="AU176" s="219" t="s">
        <v>78</v>
      </c>
      <c r="AV176" s="10" t="s">
        <v>87</v>
      </c>
      <c r="AW176" s="10" t="s">
        <v>34</v>
      </c>
      <c r="AX176" s="10" t="s">
        <v>85</v>
      </c>
      <c r="AY176" s="219" t="s">
        <v>192</v>
      </c>
    </row>
    <row r="177" s="2" customFormat="1" ht="24.15" customHeight="1">
      <c r="A177" s="34"/>
      <c r="B177" s="35"/>
      <c r="C177" s="224" t="s">
        <v>311</v>
      </c>
      <c r="D177" s="224" t="s">
        <v>301</v>
      </c>
      <c r="E177" s="225" t="s">
        <v>597</v>
      </c>
      <c r="F177" s="226" t="s">
        <v>598</v>
      </c>
      <c r="G177" s="227" t="s">
        <v>218</v>
      </c>
      <c r="H177" s="228">
        <v>144</v>
      </c>
      <c r="I177" s="229"/>
      <c r="J177" s="230">
        <f>ROUND(I177*H177,2)</f>
        <v>0</v>
      </c>
      <c r="K177" s="226" t="s">
        <v>190</v>
      </c>
      <c r="L177" s="231"/>
      <c r="M177" s="232" t="s">
        <v>1</v>
      </c>
      <c r="N177" s="233" t="s">
        <v>43</v>
      </c>
      <c r="O177" s="87"/>
      <c r="P177" s="204">
        <f>O177*H177</f>
        <v>0</v>
      </c>
      <c r="Q177" s="204">
        <v>0.00123</v>
      </c>
      <c r="R177" s="204">
        <f>Q177*H177</f>
        <v>0.17712</v>
      </c>
      <c r="S177" s="204">
        <v>0</v>
      </c>
      <c r="T177" s="205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206" t="s">
        <v>224</v>
      </c>
      <c r="AT177" s="206" t="s">
        <v>301</v>
      </c>
      <c r="AU177" s="206" t="s">
        <v>78</v>
      </c>
      <c r="AY177" s="13" t="s">
        <v>192</v>
      </c>
      <c r="BE177" s="207">
        <f>IF(N177="základní",J177,0)</f>
        <v>0</v>
      </c>
      <c r="BF177" s="207">
        <f>IF(N177="snížená",J177,0)</f>
        <v>0</v>
      </c>
      <c r="BG177" s="207">
        <f>IF(N177="zákl. přenesená",J177,0)</f>
        <v>0</v>
      </c>
      <c r="BH177" s="207">
        <f>IF(N177="sníž. přenesená",J177,0)</f>
        <v>0</v>
      </c>
      <c r="BI177" s="207">
        <f>IF(N177="nulová",J177,0)</f>
        <v>0</v>
      </c>
      <c r="BJ177" s="13" t="s">
        <v>85</v>
      </c>
      <c r="BK177" s="207">
        <f>ROUND(I177*H177,2)</f>
        <v>0</v>
      </c>
      <c r="BL177" s="13" t="s">
        <v>191</v>
      </c>
      <c r="BM177" s="206" t="s">
        <v>599</v>
      </c>
    </row>
    <row r="178" s="10" customFormat="1">
      <c r="A178" s="10"/>
      <c r="B178" s="208"/>
      <c r="C178" s="209"/>
      <c r="D178" s="210" t="s">
        <v>194</v>
      </c>
      <c r="E178" s="211" t="s">
        <v>1</v>
      </c>
      <c r="F178" s="212" t="s">
        <v>600</v>
      </c>
      <c r="G178" s="209"/>
      <c r="H178" s="213">
        <v>144</v>
      </c>
      <c r="I178" s="214"/>
      <c r="J178" s="209"/>
      <c r="K178" s="209"/>
      <c r="L178" s="215"/>
      <c r="M178" s="216"/>
      <c r="N178" s="217"/>
      <c r="O178" s="217"/>
      <c r="P178" s="217"/>
      <c r="Q178" s="217"/>
      <c r="R178" s="217"/>
      <c r="S178" s="217"/>
      <c r="T178" s="218"/>
      <c r="U178" s="10"/>
      <c r="V178" s="10"/>
      <c r="W178" s="10"/>
      <c r="X178" s="10"/>
      <c r="Y178" s="10"/>
      <c r="Z178" s="10"/>
      <c r="AA178" s="10"/>
      <c r="AB178" s="10"/>
      <c r="AC178" s="10"/>
      <c r="AD178" s="10"/>
      <c r="AE178" s="10"/>
      <c r="AT178" s="219" t="s">
        <v>194</v>
      </c>
      <c r="AU178" s="219" t="s">
        <v>78</v>
      </c>
      <c r="AV178" s="10" t="s">
        <v>87</v>
      </c>
      <c r="AW178" s="10" t="s">
        <v>34</v>
      </c>
      <c r="AX178" s="10" t="s">
        <v>85</v>
      </c>
      <c r="AY178" s="219" t="s">
        <v>192</v>
      </c>
    </row>
    <row r="179" s="2" customFormat="1" ht="16.5" customHeight="1">
      <c r="A179" s="34"/>
      <c r="B179" s="35"/>
      <c r="C179" s="224" t="s">
        <v>316</v>
      </c>
      <c r="D179" s="224" t="s">
        <v>301</v>
      </c>
      <c r="E179" s="225" t="s">
        <v>601</v>
      </c>
      <c r="F179" s="226" t="s">
        <v>602</v>
      </c>
      <c r="G179" s="227" t="s">
        <v>218</v>
      </c>
      <c r="H179" s="228">
        <v>48</v>
      </c>
      <c r="I179" s="229"/>
      <c r="J179" s="230">
        <f>ROUND(I179*H179,2)</f>
        <v>0</v>
      </c>
      <c r="K179" s="226" t="s">
        <v>190</v>
      </c>
      <c r="L179" s="231"/>
      <c r="M179" s="232" t="s">
        <v>1</v>
      </c>
      <c r="N179" s="233" t="s">
        <v>43</v>
      </c>
      <c r="O179" s="87"/>
      <c r="P179" s="204">
        <f>O179*H179</f>
        <v>0</v>
      </c>
      <c r="Q179" s="204">
        <v>0.01167</v>
      </c>
      <c r="R179" s="204">
        <f>Q179*H179</f>
        <v>0.56015999999999999</v>
      </c>
      <c r="S179" s="204">
        <v>0</v>
      </c>
      <c r="T179" s="205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206" t="s">
        <v>224</v>
      </c>
      <c r="AT179" s="206" t="s">
        <v>301</v>
      </c>
      <c r="AU179" s="206" t="s">
        <v>78</v>
      </c>
      <c r="AY179" s="13" t="s">
        <v>192</v>
      </c>
      <c r="BE179" s="207">
        <f>IF(N179="základní",J179,0)</f>
        <v>0</v>
      </c>
      <c r="BF179" s="207">
        <f>IF(N179="snížená",J179,0)</f>
        <v>0</v>
      </c>
      <c r="BG179" s="207">
        <f>IF(N179="zákl. přenesená",J179,0)</f>
        <v>0</v>
      </c>
      <c r="BH179" s="207">
        <f>IF(N179="sníž. přenesená",J179,0)</f>
        <v>0</v>
      </c>
      <c r="BI179" s="207">
        <f>IF(N179="nulová",J179,0)</f>
        <v>0</v>
      </c>
      <c r="BJ179" s="13" t="s">
        <v>85</v>
      </c>
      <c r="BK179" s="207">
        <f>ROUND(I179*H179,2)</f>
        <v>0</v>
      </c>
      <c r="BL179" s="13" t="s">
        <v>191</v>
      </c>
      <c r="BM179" s="206" t="s">
        <v>603</v>
      </c>
    </row>
    <row r="180" s="10" customFormat="1">
      <c r="A180" s="10"/>
      <c r="B180" s="208"/>
      <c r="C180" s="209"/>
      <c r="D180" s="210" t="s">
        <v>194</v>
      </c>
      <c r="E180" s="211" t="s">
        <v>1</v>
      </c>
      <c r="F180" s="212" t="s">
        <v>604</v>
      </c>
      <c r="G180" s="209"/>
      <c r="H180" s="213">
        <v>48</v>
      </c>
      <c r="I180" s="214"/>
      <c r="J180" s="209"/>
      <c r="K180" s="209"/>
      <c r="L180" s="215"/>
      <c r="M180" s="216"/>
      <c r="N180" s="217"/>
      <c r="O180" s="217"/>
      <c r="P180" s="217"/>
      <c r="Q180" s="217"/>
      <c r="R180" s="217"/>
      <c r="S180" s="217"/>
      <c r="T180" s="218"/>
      <c r="U180" s="10"/>
      <c r="V180" s="10"/>
      <c r="W180" s="10"/>
      <c r="X180" s="10"/>
      <c r="Y180" s="10"/>
      <c r="Z180" s="10"/>
      <c r="AA180" s="10"/>
      <c r="AB180" s="10"/>
      <c r="AC180" s="10"/>
      <c r="AD180" s="10"/>
      <c r="AE180" s="10"/>
      <c r="AT180" s="219" t="s">
        <v>194</v>
      </c>
      <c r="AU180" s="219" t="s">
        <v>78</v>
      </c>
      <c r="AV180" s="10" t="s">
        <v>87</v>
      </c>
      <c r="AW180" s="10" t="s">
        <v>34</v>
      </c>
      <c r="AX180" s="10" t="s">
        <v>85</v>
      </c>
      <c r="AY180" s="219" t="s">
        <v>192</v>
      </c>
    </row>
    <row r="181" s="2" customFormat="1" ht="24.15" customHeight="1">
      <c r="A181" s="34"/>
      <c r="B181" s="35"/>
      <c r="C181" s="224" t="s">
        <v>321</v>
      </c>
      <c r="D181" s="224" t="s">
        <v>301</v>
      </c>
      <c r="E181" s="225" t="s">
        <v>605</v>
      </c>
      <c r="F181" s="226" t="s">
        <v>606</v>
      </c>
      <c r="G181" s="227" t="s">
        <v>218</v>
      </c>
      <c r="H181" s="228">
        <v>192</v>
      </c>
      <c r="I181" s="229"/>
      <c r="J181" s="230">
        <f>ROUND(I181*H181,2)</f>
        <v>0</v>
      </c>
      <c r="K181" s="226" t="s">
        <v>190</v>
      </c>
      <c r="L181" s="231"/>
      <c r="M181" s="232" t="s">
        <v>1</v>
      </c>
      <c r="N181" s="233" t="s">
        <v>43</v>
      </c>
      <c r="O181" s="87"/>
      <c r="P181" s="204">
        <f>O181*H181</f>
        <v>0</v>
      </c>
      <c r="Q181" s="204">
        <v>0.00051999999999999995</v>
      </c>
      <c r="R181" s="204">
        <f>Q181*H181</f>
        <v>0.099839999999999984</v>
      </c>
      <c r="S181" s="204">
        <v>0</v>
      </c>
      <c r="T181" s="205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206" t="s">
        <v>224</v>
      </c>
      <c r="AT181" s="206" t="s">
        <v>301</v>
      </c>
      <c r="AU181" s="206" t="s">
        <v>78</v>
      </c>
      <c r="AY181" s="13" t="s">
        <v>192</v>
      </c>
      <c r="BE181" s="207">
        <f>IF(N181="základní",J181,0)</f>
        <v>0</v>
      </c>
      <c r="BF181" s="207">
        <f>IF(N181="snížená",J181,0)</f>
        <v>0</v>
      </c>
      <c r="BG181" s="207">
        <f>IF(N181="zákl. přenesená",J181,0)</f>
        <v>0</v>
      </c>
      <c r="BH181" s="207">
        <f>IF(N181="sníž. přenesená",J181,0)</f>
        <v>0</v>
      </c>
      <c r="BI181" s="207">
        <f>IF(N181="nulová",J181,0)</f>
        <v>0</v>
      </c>
      <c r="BJ181" s="13" t="s">
        <v>85</v>
      </c>
      <c r="BK181" s="207">
        <f>ROUND(I181*H181,2)</f>
        <v>0</v>
      </c>
      <c r="BL181" s="13" t="s">
        <v>191</v>
      </c>
      <c r="BM181" s="206" t="s">
        <v>607</v>
      </c>
    </row>
    <row r="182" s="10" customFormat="1">
      <c r="A182" s="10"/>
      <c r="B182" s="208"/>
      <c r="C182" s="209"/>
      <c r="D182" s="210" t="s">
        <v>194</v>
      </c>
      <c r="E182" s="211" t="s">
        <v>1</v>
      </c>
      <c r="F182" s="212" t="s">
        <v>608</v>
      </c>
      <c r="G182" s="209"/>
      <c r="H182" s="213">
        <v>192</v>
      </c>
      <c r="I182" s="214"/>
      <c r="J182" s="209"/>
      <c r="K182" s="209"/>
      <c r="L182" s="215"/>
      <c r="M182" s="216"/>
      <c r="N182" s="217"/>
      <c r="O182" s="217"/>
      <c r="P182" s="217"/>
      <c r="Q182" s="217"/>
      <c r="R182" s="217"/>
      <c r="S182" s="217"/>
      <c r="T182" s="218"/>
      <c r="U182" s="10"/>
      <c r="V182" s="10"/>
      <c r="W182" s="10"/>
      <c r="X182" s="10"/>
      <c r="Y182" s="10"/>
      <c r="Z182" s="10"/>
      <c r="AA182" s="10"/>
      <c r="AB182" s="10"/>
      <c r="AC182" s="10"/>
      <c r="AD182" s="10"/>
      <c r="AE182" s="10"/>
      <c r="AT182" s="219" t="s">
        <v>194</v>
      </c>
      <c r="AU182" s="219" t="s">
        <v>78</v>
      </c>
      <c r="AV182" s="10" t="s">
        <v>87</v>
      </c>
      <c r="AW182" s="10" t="s">
        <v>34</v>
      </c>
      <c r="AX182" s="10" t="s">
        <v>85</v>
      </c>
      <c r="AY182" s="219" t="s">
        <v>192</v>
      </c>
    </row>
    <row r="183" s="2" customFormat="1" ht="24.15" customHeight="1">
      <c r="A183" s="34"/>
      <c r="B183" s="35"/>
      <c r="C183" s="224" t="s">
        <v>325</v>
      </c>
      <c r="D183" s="224" t="s">
        <v>301</v>
      </c>
      <c r="E183" s="225" t="s">
        <v>609</v>
      </c>
      <c r="F183" s="226" t="s">
        <v>610</v>
      </c>
      <c r="G183" s="227" t="s">
        <v>218</v>
      </c>
      <c r="H183" s="228">
        <v>192</v>
      </c>
      <c r="I183" s="229"/>
      <c r="J183" s="230">
        <f>ROUND(I183*H183,2)</f>
        <v>0</v>
      </c>
      <c r="K183" s="226" t="s">
        <v>190</v>
      </c>
      <c r="L183" s="231"/>
      <c r="M183" s="232" t="s">
        <v>1</v>
      </c>
      <c r="N183" s="233" t="s">
        <v>43</v>
      </c>
      <c r="O183" s="87"/>
      <c r="P183" s="204">
        <f>O183*H183</f>
        <v>0</v>
      </c>
      <c r="Q183" s="204">
        <v>9.0000000000000006E-05</v>
      </c>
      <c r="R183" s="204">
        <f>Q183*H183</f>
        <v>0.01728</v>
      </c>
      <c r="S183" s="204">
        <v>0</v>
      </c>
      <c r="T183" s="205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206" t="s">
        <v>224</v>
      </c>
      <c r="AT183" s="206" t="s">
        <v>301</v>
      </c>
      <c r="AU183" s="206" t="s">
        <v>78</v>
      </c>
      <c r="AY183" s="13" t="s">
        <v>192</v>
      </c>
      <c r="BE183" s="207">
        <f>IF(N183="základní",J183,0)</f>
        <v>0</v>
      </c>
      <c r="BF183" s="207">
        <f>IF(N183="snížená",J183,0)</f>
        <v>0</v>
      </c>
      <c r="BG183" s="207">
        <f>IF(N183="zákl. přenesená",J183,0)</f>
        <v>0</v>
      </c>
      <c r="BH183" s="207">
        <f>IF(N183="sníž. přenesená",J183,0)</f>
        <v>0</v>
      </c>
      <c r="BI183" s="207">
        <f>IF(N183="nulová",J183,0)</f>
        <v>0</v>
      </c>
      <c r="BJ183" s="13" t="s">
        <v>85</v>
      </c>
      <c r="BK183" s="207">
        <f>ROUND(I183*H183,2)</f>
        <v>0</v>
      </c>
      <c r="BL183" s="13" t="s">
        <v>191</v>
      </c>
      <c r="BM183" s="206" t="s">
        <v>611</v>
      </c>
    </row>
    <row r="184" s="10" customFormat="1">
      <c r="A184" s="10"/>
      <c r="B184" s="208"/>
      <c r="C184" s="209"/>
      <c r="D184" s="210" t="s">
        <v>194</v>
      </c>
      <c r="E184" s="211" t="s">
        <v>1</v>
      </c>
      <c r="F184" s="212" t="s">
        <v>608</v>
      </c>
      <c r="G184" s="209"/>
      <c r="H184" s="213">
        <v>192</v>
      </c>
      <c r="I184" s="214"/>
      <c r="J184" s="209"/>
      <c r="K184" s="209"/>
      <c r="L184" s="215"/>
      <c r="M184" s="216"/>
      <c r="N184" s="217"/>
      <c r="O184" s="217"/>
      <c r="P184" s="217"/>
      <c r="Q184" s="217"/>
      <c r="R184" s="217"/>
      <c r="S184" s="217"/>
      <c r="T184" s="218"/>
      <c r="U184" s="10"/>
      <c r="V184" s="10"/>
      <c r="W184" s="10"/>
      <c r="X184" s="10"/>
      <c r="Y184" s="10"/>
      <c r="Z184" s="10"/>
      <c r="AA184" s="10"/>
      <c r="AB184" s="10"/>
      <c r="AC184" s="10"/>
      <c r="AD184" s="10"/>
      <c r="AE184" s="10"/>
      <c r="AT184" s="219" t="s">
        <v>194</v>
      </c>
      <c r="AU184" s="219" t="s">
        <v>78</v>
      </c>
      <c r="AV184" s="10" t="s">
        <v>87</v>
      </c>
      <c r="AW184" s="10" t="s">
        <v>34</v>
      </c>
      <c r="AX184" s="10" t="s">
        <v>85</v>
      </c>
      <c r="AY184" s="219" t="s">
        <v>192</v>
      </c>
    </row>
    <row r="185" s="2" customFormat="1" ht="16.5" customHeight="1">
      <c r="A185" s="34"/>
      <c r="B185" s="35"/>
      <c r="C185" s="224" t="s">
        <v>329</v>
      </c>
      <c r="D185" s="224" t="s">
        <v>301</v>
      </c>
      <c r="E185" s="225" t="s">
        <v>612</v>
      </c>
      <c r="F185" s="226" t="s">
        <v>613</v>
      </c>
      <c r="G185" s="227" t="s">
        <v>218</v>
      </c>
      <c r="H185" s="228">
        <v>192</v>
      </c>
      <c r="I185" s="229"/>
      <c r="J185" s="230">
        <f>ROUND(I185*H185,2)</f>
        <v>0</v>
      </c>
      <c r="K185" s="226" t="s">
        <v>190</v>
      </c>
      <c r="L185" s="231"/>
      <c r="M185" s="232" t="s">
        <v>1</v>
      </c>
      <c r="N185" s="233" t="s">
        <v>43</v>
      </c>
      <c r="O185" s="87"/>
      <c r="P185" s="204">
        <f>O185*H185</f>
        <v>0</v>
      </c>
      <c r="Q185" s="204">
        <v>9.0000000000000006E-05</v>
      </c>
      <c r="R185" s="204">
        <f>Q185*H185</f>
        <v>0.01728</v>
      </c>
      <c r="S185" s="204">
        <v>0</v>
      </c>
      <c r="T185" s="205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206" t="s">
        <v>224</v>
      </c>
      <c r="AT185" s="206" t="s">
        <v>301</v>
      </c>
      <c r="AU185" s="206" t="s">
        <v>78</v>
      </c>
      <c r="AY185" s="13" t="s">
        <v>192</v>
      </c>
      <c r="BE185" s="207">
        <f>IF(N185="základní",J185,0)</f>
        <v>0</v>
      </c>
      <c r="BF185" s="207">
        <f>IF(N185="snížená",J185,0)</f>
        <v>0</v>
      </c>
      <c r="BG185" s="207">
        <f>IF(N185="zákl. přenesená",J185,0)</f>
        <v>0</v>
      </c>
      <c r="BH185" s="207">
        <f>IF(N185="sníž. přenesená",J185,0)</f>
        <v>0</v>
      </c>
      <c r="BI185" s="207">
        <f>IF(N185="nulová",J185,0)</f>
        <v>0</v>
      </c>
      <c r="BJ185" s="13" t="s">
        <v>85</v>
      </c>
      <c r="BK185" s="207">
        <f>ROUND(I185*H185,2)</f>
        <v>0</v>
      </c>
      <c r="BL185" s="13" t="s">
        <v>191</v>
      </c>
      <c r="BM185" s="206" t="s">
        <v>614</v>
      </c>
    </row>
    <row r="186" s="10" customFormat="1">
      <c r="A186" s="10"/>
      <c r="B186" s="208"/>
      <c r="C186" s="209"/>
      <c r="D186" s="210" t="s">
        <v>194</v>
      </c>
      <c r="E186" s="211" t="s">
        <v>1</v>
      </c>
      <c r="F186" s="212" t="s">
        <v>608</v>
      </c>
      <c r="G186" s="209"/>
      <c r="H186" s="213">
        <v>192</v>
      </c>
      <c r="I186" s="214"/>
      <c r="J186" s="209"/>
      <c r="K186" s="209"/>
      <c r="L186" s="215"/>
      <c r="M186" s="216"/>
      <c r="N186" s="217"/>
      <c r="O186" s="217"/>
      <c r="P186" s="217"/>
      <c r="Q186" s="217"/>
      <c r="R186" s="217"/>
      <c r="S186" s="217"/>
      <c r="T186" s="218"/>
      <c r="U186" s="10"/>
      <c r="V186" s="10"/>
      <c r="W186" s="10"/>
      <c r="X186" s="10"/>
      <c r="Y186" s="10"/>
      <c r="Z186" s="10"/>
      <c r="AA186" s="10"/>
      <c r="AB186" s="10"/>
      <c r="AC186" s="10"/>
      <c r="AD186" s="10"/>
      <c r="AE186" s="10"/>
      <c r="AT186" s="219" t="s">
        <v>194</v>
      </c>
      <c r="AU186" s="219" t="s">
        <v>78</v>
      </c>
      <c r="AV186" s="10" t="s">
        <v>87</v>
      </c>
      <c r="AW186" s="10" t="s">
        <v>34</v>
      </c>
      <c r="AX186" s="10" t="s">
        <v>85</v>
      </c>
      <c r="AY186" s="219" t="s">
        <v>192</v>
      </c>
    </row>
    <row r="187" s="2" customFormat="1" ht="16.5" customHeight="1">
      <c r="A187" s="34"/>
      <c r="B187" s="35"/>
      <c r="C187" s="224" t="s">
        <v>333</v>
      </c>
      <c r="D187" s="224" t="s">
        <v>301</v>
      </c>
      <c r="E187" s="225" t="s">
        <v>615</v>
      </c>
      <c r="F187" s="226" t="s">
        <v>616</v>
      </c>
      <c r="G187" s="227" t="s">
        <v>218</v>
      </c>
      <c r="H187" s="228">
        <v>192</v>
      </c>
      <c r="I187" s="229"/>
      <c r="J187" s="230">
        <f>ROUND(I187*H187,2)</f>
        <v>0</v>
      </c>
      <c r="K187" s="226" t="s">
        <v>190</v>
      </c>
      <c r="L187" s="231"/>
      <c r="M187" s="232" t="s">
        <v>1</v>
      </c>
      <c r="N187" s="233" t="s">
        <v>43</v>
      </c>
      <c r="O187" s="87"/>
      <c r="P187" s="204">
        <f>O187*H187</f>
        <v>0</v>
      </c>
      <c r="Q187" s="204">
        <v>0.00051999999999999995</v>
      </c>
      <c r="R187" s="204">
        <f>Q187*H187</f>
        <v>0.099839999999999984</v>
      </c>
      <c r="S187" s="204">
        <v>0</v>
      </c>
      <c r="T187" s="205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206" t="s">
        <v>224</v>
      </c>
      <c r="AT187" s="206" t="s">
        <v>301</v>
      </c>
      <c r="AU187" s="206" t="s">
        <v>78</v>
      </c>
      <c r="AY187" s="13" t="s">
        <v>192</v>
      </c>
      <c r="BE187" s="207">
        <f>IF(N187="základní",J187,0)</f>
        <v>0</v>
      </c>
      <c r="BF187" s="207">
        <f>IF(N187="snížená",J187,0)</f>
        <v>0</v>
      </c>
      <c r="BG187" s="207">
        <f>IF(N187="zákl. přenesená",J187,0)</f>
        <v>0</v>
      </c>
      <c r="BH187" s="207">
        <f>IF(N187="sníž. přenesená",J187,0)</f>
        <v>0</v>
      </c>
      <c r="BI187" s="207">
        <f>IF(N187="nulová",J187,0)</f>
        <v>0</v>
      </c>
      <c r="BJ187" s="13" t="s">
        <v>85</v>
      </c>
      <c r="BK187" s="207">
        <f>ROUND(I187*H187,2)</f>
        <v>0</v>
      </c>
      <c r="BL187" s="13" t="s">
        <v>191</v>
      </c>
      <c r="BM187" s="206" t="s">
        <v>617</v>
      </c>
    </row>
    <row r="188" s="10" customFormat="1">
      <c r="A188" s="10"/>
      <c r="B188" s="208"/>
      <c r="C188" s="209"/>
      <c r="D188" s="210" t="s">
        <v>194</v>
      </c>
      <c r="E188" s="211" t="s">
        <v>1</v>
      </c>
      <c r="F188" s="212" t="s">
        <v>608</v>
      </c>
      <c r="G188" s="209"/>
      <c r="H188" s="213">
        <v>192</v>
      </c>
      <c r="I188" s="214"/>
      <c r="J188" s="209"/>
      <c r="K188" s="209"/>
      <c r="L188" s="215"/>
      <c r="M188" s="216"/>
      <c r="N188" s="217"/>
      <c r="O188" s="217"/>
      <c r="P188" s="217"/>
      <c r="Q188" s="217"/>
      <c r="R188" s="217"/>
      <c r="S188" s="217"/>
      <c r="T188" s="218"/>
      <c r="U188" s="10"/>
      <c r="V188" s="10"/>
      <c r="W188" s="10"/>
      <c r="X188" s="10"/>
      <c r="Y188" s="10"/>
      <c r="Z188" s="10"/>
      <c r="AA188" s="10"/>
      <c r="AB188" s="10"/>
      <c r="AC188" s="10"/>
      <c r="AD188" s="10"/>
      <c r="AE188" s="10"/>
      <c r="AT188" s="219" t="s">
        <v>194</v>
      </c>
      <c r="AU188" s="219" t="s">
        <v>78</v>
      </c>
      <c r="AV188" s="10" t="s">
        <v>87</v>
      </c>
      <c r="AW188" s="10" t="s">
        <v>34</v>
      </c>
      <c r="AX188" s="10" t="s">
        <v>85</v>
      </c>
      <c r="AY188" s="219" t="s">
        <v>192</v>
      </c>
    </row>
    <row r="189" s="2" customFormat="1" ht="24.15" customHeight="1">
      <c r="A189" s="34"/>
      <c r="B189" s="35"/>
      <c r="C189" s="224" t="s">
        <v>338</v>
      </c>
      <c r="D189" s="224" t="s">
        <v>301</v>
      </c>
      <c r="E189" s="225" t="s">
        <v>618</v>
      </c>
      <c r="F189" s="226" t="s">
        <v>619</v>
      </c>
      <c r="G189" s="227" t="s">
        <v>218</v>
      </c>
      <c r="H189" s="228">
        <v>10</v>
      </c>
      <c r="I189" s="229"/>
      <c r="J189" s="230">
        <f>ROUND(I189*H189,2)</f>
        <v>0</v>
      </c>
      <c r="K189" s="226" t="s">
        <v>190</v>
      </c>
      <c r="L189" s="231"/>
      <c r="M189" s="232" t="s">
        <v>1</v>
      </c>
      <c r="N189" s="233" t="s">
        <v>43</v>
      </c>
      <c r="O189" s="87"/>
      <c r="P189" s="204">
        <f>O189*H189</f>
        <v>0</v>
      </c>
      <c r="Q189" s="204">
        <v>0.00025999999999999998</v>
      </c>
      <c r="R189" s="204">
        <f>Q189*H189</f>
        <v>0.0025999999999999999</v>
      </c>
      <c r="S189" s="204">
        <v>0</v>
      </c>
      <c r="T189" s="205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206" t="s">
        <v>224</v>
      </c>
      <c r="AT189" s="206" t="s">
        <v>301</v>
      </c>
      <c r="AU189" s="206" t="s">
        <v>78</v>
      </c>
      <c r="AY189" s="13" t="s">
        <v>192</v>
      </c>
      <c r="BE189" s="207">
        <f>IF(N189="základní",J189,0)</f>
        <v>0</v>
      </c>
      <c r="BF189" s="207">
        <f>IF(N189="snížená",J189,0)</f>
        <v>0</v>
      </c>
      <c r="BG189" s="207">
        <f>IF(N189="zákl. přenesená",J189,0)</f>
        <v>0</v>
      </c>
      <c r="BH189" s="207">
        <f>IF(N189="sníž. přenesená",J189,0)</f>
        <v>0</v>
      </c>
      <c r="BI189" s="207">
        <f>IF(N189="nulová",J189,0)</f>
        <v>0</v>
      </c>
      <c r="BJ189" s="13" t="s">
        <v>85</v>
      </c>
      <c r="BK189" s="207">
        <f>ROUND(I189*H189,2)</f>
        <v>0</v>
      </c>
      <c r="BL189" s="13" t="s">
        <v>191</v>
      </c>
      <c r="BM189" s="206" t="s">
        <v>620</v>
      </c>
    </row>
    <row r="190" s="2" customFormat="1" ht="24.15" customHeight="1">
      <c r="A190" s="34"/>
      <c r="B190" s="35"/>
      <c r="C190" s="224" t="s">
        <v>342</v>
      </c>
      <c r="D190" s="224" t="s">
        <v>301</v>
      </c>
      <c r="E190" s="225" t="s">
        <v>317</v>
      </c>
      <c r="F190" s="226" t="s">
        <v>318</v>
      </c>
      <c r="G190" s="227" t="s">
        <v>287</v>
      </c>
      <c r="H190" s="228">
        <v>16.361999999999998</v>
      </c>
      <c r="I190" s="229"/>
      <c r="J190" s="230">
        <f>ROUND(I190*H190,2)</f>
        <v>0</v>
      </c>
      <c r="K190" s="226" t="s">
        <v>190</v>
      </c>
      <c r="L190" s="231"/>
      <c r="M190" s="232" t="s">
        <v>1</v>
      </c>
      <c r="N190" s="233" t="s">
        <v>43</v>
      </c>
      <c r="O190" s="87"/>
      <c r="P190" s="204">
        <f>O190*H190</f>
        <v>0</v>
      </c>
      <c r="Q190" s="204">
        <v>1</v>
      </c>
      <c r="R190" s="204">
        <f>Q190*H190</f>
        <v>16.361999999999998</v>
      </c>
      <c r="S190" s="204">
        <v>0</v>
      </c>
      <c r="T190" s="205">
        <f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206" t="s">
        <v>224</v>
      </c>
      <c r="AT190" s="206" t="s">
        <v>301</v>
      </c>
      <c r="AU190" s="206" t="s">
        <v>78</v>
      </c>
      <c r="AY190" s="13" t="s">
        <v>192</v>
      </c>
      <c r="BE190" s="207">
        <f>IF(N190="základní",J190,0)</f>
        <v>0</v>
      </c>
      <c r="BF190" s="207">
        <f>IF(N190="snížená",J190,0)</f>
        <v>0</v>
      </c>
      <c r="BG190" s="207">
        <f>IF(N190="zákl. přenesená",J190,0)</f>
        <v>0</v>
      </c>
      <c r="BH190" s="207">
        <f>IF(N190="sníž. přenesená",J190,0)</f>
        <v>0</v>
      </c>
      <c r="BI190" s="207">
        <f>IF(N190="nulová",J190,0)</f>
        <v>0</v>
      </c>
      <c r="BJ190" s="13" t="s">
        <v>85</v>
      </c>
      <c r="BK190" s="207">
        <f>ROUND(I190*H190,2)</f>
        <v>0</v>
      </c>
      <c r="BL190" s="13" t="s">
        <v>191</v>
      </c>
      <c r="BM190" s="206" t="s">
        <v>621</v>
      </c>
    </row>
    <row r="191" s="10" customFormat="1">
      <c r="A191" s="10"/>
      <c r="B191" s="208"/>
      <c r="C191" s="209"/>
      <c r="D191" s="210" t="s">
        <v>194</v>
      </c>
      <c r="E191" s="211" t="s">
        <v>1</v>
      </c>
      <c r="F191" s="212" t="s">
        <v>622</v>
      </c>
      <c r="G191" s="209"/>
      <c r="H191" s="213">
        <v>16.361999999999998</v>
      </c>
      <c r="I191" s="214"/>
      <c r="J191" s="209"/>
      <c r="K191" s="209"/>
      <c r="L191" s="215"/>
      <c r="M191" s="216"/>
      <c r="N191" s="217"/>
      <c r="O191" s="217"/>
      <c r="P191" s="217"/>
      <c r="Q191" s="217"/>
      <c r="R191" s="217"/>
      <c r="S191" s="217"/>
      <c r="T191" s="218"/>
      <c r="U191" s="10"/>
      <c r="V191" s="10"/>
      <c r="W191" s="10"/>
      <c r="X191" s="10"/>
      <c r="Y191" s="10"/>
      <c r="Z191" s="10"/>
      <c r="AA191" s="10"/>
      <c r="AB191" s="10"/>
      <c r="AC191" s="10"/>
      <c r="AD191" s="10"/>
      <c r="AE191" s="10"/>
      <c r="AT191" s="219" t="s">
        <v>194</v>
      </c>
      <c r="AU191" s="219" t="s">
        <v>78</v>
      </c>
      <c r="AV191" s="10" t="s">
        <v>87</v>
      </c>
      <c r="AW191" s="10" t="s">
        <v>34</v>
      </c>
      <c r="AX191" s="10" t="s">
        <v>85</v>
      </c>
      <c r="AY191" s="219" t="s">
        <v>192</v>
      </c>
    </row>
    <row r="192" s="2" customFormat="1" ht="21.75" customHeight="1">
      <c r="A192" s="34"/>
      <c r="B192" s="35"/>
      <c r="C192" s="224" t="s">
        <v>346</v>
      </c>
      <c r="D192" s="224" t="s">
        <v>301</v>
      </c>
      <c r="E192" s="225" t="s">
        <v>322</v>
      </c>
      <c r="F192" s="226" t="s">
        <v>323</v>
      </c>
      <c r="G192" s="227" t="s">
        <v>287</v>
      </c>
      <c r="H192" s="228">
        <v>16.361999999999998</v>
      </c>
      <c r="I192" s="229"/>
      <c r="J192" s="230">
        <f>ROUND(I192*H192,2)</f>
        <v>0</v>
      </c>
      <c r="K192" s="226" t="s">
        <v>190</v>
      </c>
      <c r="L192" s="231"/>
      <c r="M192" s="232" t="s">
        <v>1</v>
      </c>
      <c r="N192" s="233" t="s">
        <v>43</v>
      </c>
      <c r="O192" s="87"/>
      <c r="P192" s="204">
        <f>O192*H192</f>
        <v>0</v>
      </c>
      <c r="Q192" s="204">
        <v>1</v>
      </c>
      <c r="R192" s="204">
        <f>Q192*H192</f>
        <v>16.361999999999998</v>
      </c>
      <c r="S192" s="204">
        <v>0</v>
      </c>
      <c r="T192" s="205">
        <f>S192*H192</f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206" t="s">
        <v>224</v>
      </c>
      <c r="AT192" s="206" t="s">
        <v>301</v>
      </c>
      <c r="AU192" s="206" t="s">
        <v>78</v>
      </c>
      <c r="AY192" s="13" t="s">
        <v>192</v>
      </c>
      <c r="BE192" s="207">
        <f>IF(N192="základní",J192,0)</f>
        <v>0</v>
      </c>
      <c r="BF192" s="207">
        <f>IF(N192="snížená",J192,0)</f>
        <v>0</v>
      </c>
      <c r="BG192" s="207">
        <f>IF(N192="zákl. přenesená",J192,0)</f>
        <v>0</v>
      </c>
      <c r="BH192" s="207">
        <f>IF(N192="sníž. přenesená",J192,0)</f>
        <v>0</v>
      </c>
      <c r="BI192" s="207">
        <f>IF(N192="nulová",J192,0)</f>
        <v>0</v>
      </c>
      <c r="BJ192" s="13" t="s">
        <v>85</v>
      </c>
      <c r="BK192" s="207">
        <f>ROUND(I192*H192,2)</f>
        <v>0</v>
      </c>
      <c r="BL192" s="13" t="s">
        <v>191</v>
      </c>
      <c r="BM192" s="206" t="s">
        <v>623</v>
      </c>
    </row>
    <row r="193" s="10" customFormat="1">
      <c r="A193" s="10"/>
      <c r="B193" s="208"/>
      <c r="C193" s="209"/>
      <c r="D193" s="210" t="s">
        <v>194</v>
      </c>
      <c r="E193" s="211" t="s">
        <v>1</v>
      </c>
      <c r="F193" s="212" t="s">
        <v>622</v>
      </c>
      <c r="G193" s="209"/>
      <c r="H193" s="213">
        <v>16.361999999999998</v>
      </c>
      <c r="I193" s="214"/>
      <c r="J193" s="209"/>
      <c r="K193" s="209"/>
      <c r="L193" s="215"/>
      <c r="M193" s="216"/>
      <c r="N193" s="217"/>
      <c r="O193" s="217"/>
      <c r="P193" s="217"/>
      <c r="Q193" s="217"/>
      <c r="R193" s="217"/>
      <c r="S193" s="217"/>
      <c r="T193" s="218"/>
      <c r="U193" s="10"/>
      <c r="V193" s="10"/>
      <c r="W193" s="10"/>
      <c r="X193" s="10"/>
      <c r="Y193" s="10"/>
      <c r="Z193" s="10"/>
      <c r="AA193" s="10"/>
      <c r="AB193" s="10"/>
      <c r="AC193" s="10"/>
      <c r="AD193" s="10"/>
      <c r="AE193" s="10"/>
      <c r="AT193" s="219" t="s">
        <v>194</v>
      </c>
      <c r="AU193" s="219" t="s">
        <v>78</v>
      </c>
      <c r="AV193" s="10" t="s">
        <v>87</v>
      </c>
      <c r="AW193" s="10" t="s">
        <v>34</v>
      </c>
      <c r="AX193" s="10" t="s">
        <v>85</v>
      </c>
      <c r="AY193" s="219" t="s">
        <v>192</v>
      </c>
    </row>
    <row r="194" s="2" customFormat="1" ht="24.15" customHeight="1">
      <c r="A194" s="34"/>
      <c r="B194" s="35"/>
      <c r="C194" s="224" t="s">
        <v>350</v>
      </c>
      <c r="D194" s="224" t="s">
        <v>301</v>
      </c>
      <c r="E194" s="225" t="s">
        <v>326</v>
      </c>
      <c r="F194" s="226" t="s">
        <v>327</v>
      </c>
      <c r="G194" s="227" t="s">
        <v>287</v>
      </c>
      <c r="H194" s="228">
        <v>16.361999999999998</v>
      </c>
      <c r="I194" s="229"/>
      <c r="J194" s="230">
        <f>ROUND(I194*H194,2)</f>
        <v>0</v>
      </c>
      <c r="K194" s="226" t="s">
        <v>190</v>
      </c>
      <c r="L194" s="231"/>
      <c r="M194" s="232" t="s">
        <v>1</v>
      </c>
      <c r="N194" s="233" t="s">
        <v>43</v>
      </c>
      <c r="O194" s="87"/>
      <c r="P194" s="204">
        <f>O194*H194</f>
        <v>0</v>
      </c>
      <c r="Q194" s="204">
        <v>1</v>
      </c>
      <c r="R194" s="204">
        <f>Q194*H194</f>
        <v>16.361999999999998</v>
      </c>
      <c r="S194" s="204">
        <v>0</v>
      </c>
      <c r="T194" s="205">
        <f>S194*H194</f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206" t="s">
        <v>224</v>
      </c>
      <c r="AT194" s="206" t="s">
        <v>301</v>
      </c>
      <c r="AU194" s="206" t="s">
        <v>78</v>
      </c>
      <c r="AY194" s="13" t="s">
        <v>192</v>
      </c>
      <c r="BE194" s="207">
        <f>IF(N194="základní",J194,0)</f>
        <v>0</v>
      </c>
      <c r="BF194" s="207">
        <f>IF(N194="snížená",J194,0)</f>
        <v>0</v>
      </c>
      <c r="BG194" s="207">
        <f>IF(N194="zákl. přenesená",J194,0)</f>
        <v>0</v>
      </c>
      <c r="BH194" s="207">
        <f>IF(N194="sníž. přenesená",J194,0)</f>
        <v>0</v>
      </c>
      <c r="BI194" s="207">
        <f>IF(N194="nulová",J194,0)</f>
        <v>0</v>
      </c>
      <c r="BJ194" s="13" t="s">
        <v>85</v>
      </c>
      <c r="BK194" s="207">
        <f>ROUND(I194*H194,2)</f>
        <v>0</v>
      </c>
      <c r="BL194" s="13" t="s">
        <v>191</v>
      </c>
      <c r="BM194" s="206" t="s">
        <v>624</v>
      </c>
    </row>
    <row r="195" s="10" customFormat="1">
      <c r="A195" s="10"/>
      <c r="B195" s="208"/>
      <c r="C195" s="209"/>
      <c r="D195" s="210" t="s">
        <v>194</v>
      </c>
      <c r="E195" s="211" t="s">
        <v>1</v>
      </c>
      <c r="F195" s="212" t="s">
        <v>622</v>
      </c>
      <c r="G195" s="209"/>
      <c r="H195" s="213">
        <v>16.361999999999998</v>
      </c>
      <c r="I195" s="214"/>
      <c r="J195" s="209"/>
      <c r="K195" s="209"/>
      <c r="L195" s="215"/>
      <c r="M195" s="216"/>
      <c r="N195" s="217"/>
      <c r="O195" s="217"/>
      <c r="P195" s="217"/>
      <c r="Q195" s="217"/>
      <c r="R195" s="217"/>
      <c r="S195" s="217"/>
      <c r="T195" s="218"/>
      <c r="U195" s="10"/>
      <c r="V195" s="10"/>
      <c r="W195" s="10"/>
      <c r="X195" s="10"/>
      <c r="Y195" s="10"/>
      <c r="Z195" s="10"/>
      <c r="AA195" s="10"/>
      <c r="AB195" s="10"/>
      <c r="AC195" s="10"/>
      <c r="AD195" s="10"/>
      <c r="AE195" s="10"/>
      <c r="AT195" s="219" t="s">
        <v>194</v>
      </c>
      <c r="AU195" s="219" t="s">
        <v>78</v>
      </c>
      <c r="AV195" s="10" t="s">
        <v>87</v>
      </c>
      <c r="AW195" s="10" t="s">
        <v>34</v>
      </c>
      <c r="AX195" s="10" t="s">
        <v>85</v>
      </c>
      <c r="AY195" s="219" t="s">
        <v>192</v>
      </c>
    </row>
    <row r="196" s="2" customFormat="1" ht="16.5" customHeight="1">
      <c r="A196" s="34"/>
      <c r="B196" s="35"/>
      <c r="C196" s="224" t="s">
        <v>354</v>
      </c>
      <c r="D196" s="224" t="s">
        <v>301</v>
      </c>
      <c r="E196" s="225" t="s">
        <v>466</v>
      </c>
      <c r="F196" s="226" t="s">
        <v>467</v>
      </c>
      <c r="G196" s="227" t="s">
        <v>287</v>
      </c>
      <c r="H196" s="228">
        <v>1.2170000000000001</v>
      </c>
      <c r="I196" s="229"/>
      <c r="J196" s="230">
        <f>ROUND(I196*H196,2)</f>
        <v>0</v>
      </c>
      <c r="K196" s="226" t="s">
        <v>190</v>
      </c>
      <c r="L196" s="231"/>
      <c r="M196" s="232" t="s">
        <v>1</v>
      </c>
      <c r="N196" s="233" t="s">
        <v>43</v>
      </c>
      <c r="O196" s="87"/>
      <c r="P196" s="204">
        <f>O196*H196</f>
        <v>0</v>
      </c>
      <c r="Q196" s="204">
        <v>1</v>
      </c>
      <c r="R196" s="204">
        <f>Q196*H196</f>
        <v>1.2170000000000001</v>
      </c>
      <c r="S196" s="204">
        <v>0</v>
      </c>
      <c r="T196" s="205">
        <f>S196*H196</f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206" t="s">
        <v>224</v>
      </c>
      <c r="AT196" s="206" t="s">
        <v>301</v>
      </c>
      <c r="AU196" s="206" t="s">
        <v>78</v>
      </c>
      <c r="AY196" s="13" t="s">
        <v>192</v>
      </c>
      <c r="BE196" s="207">
        <f>IF(N196="základní",J196,0)</f>
        <v>0</v>
      </c>
      <c r="BF196" s="207">
        <f>IF(N196="snížená",J196,0)</f>
        <v>0</v>
      </c>
      <c r="BG196" s="207">
        <f>IF(N196="zákl. přenesená",J196,0)</f>
        <v>0</v>
      </c>
      <c r="BH196" s="207">
        <f>IF(N196="sníž. přenesená",J196,0)</f>
        <v>0</v>
      </c>
      <c r="BI196" s="207">
        <f>IF(N196="nulová",J196,0)</f>
        <v>0</v>
      </c>
      <c r="BJ196" s="13" t="s">
        <v>85</v>
      </c>
      <c r="BK196" s="207">
        <f>ROUND(I196*H196,2)</f>
        <v>0</v>
      </c>
      <c r="BL196" s="13" t="s">
        <v>191</v>
      </c>
      <c r="BM196" s="206" t="s">
        <v>625</v>
      </c>
    </row>
    <row r="197" s="10" customFormat="1">
      <c r="A197" s="10"/>
      <c r="B197" s="208"/>
      <c r="C197" s="209"/>
      <c r="D197" s="210" t="s">
        <v>194</v>
      </c>
      <c r="E197" s="211" t="s">
        <v>1</v>
      </c>
      <c r="F197" s="212" t="s">
        <v>626</v>
      </c>
      <c r="G197" s="209"/>
      <c r="H197" s="213">
        <v>1.2170000000000001</v>
      </c>
      <c r="I197" s="214"/>
      <c r="J197" s="209"/>
      <c r="K197" s="209"/>
      <c r="L197" s="215"/>
      <c r="M197" s="216"/>
      <c r="N197" s="217"/>
      <c r="O197" s="217"/>
      <c r="P197" s="217"/>
      <c r="Q197" s="217"/>
      <c r="R197" s="217"/>
      <c r="S197" s="217"/>
      <c r="T197" s="218"/>
      <c r="U197" s="10"/>
      <c r="V197" s="10"/>
      <c r="W197" s="10"/>
      <c r="X197" s="10"/>
      <c r="Y197" s="10"/>
      <c r="Z197" s="10"/>
      <c r="AA197" s="10"/>
      <c r="AB197" s="10"/>
      <c r="AC197" s="10"/>
      <c r="AD197" s="10"/>
      <c r="AE197" s="10"/>
      <c r="AT197" s="219" t="s">
        <v>194</v>
      </c>
      <c r="AU197" s="219" t="s">
        <v>78</v>
      </c>
      <c r="AV197" s="10" t="s">
        <v>87</v>
      </c>
      <c r="AW197" s="10" t="s">
        <v>34</v>
      </c>
      <c r="AX197" s="10" t="s">
        <v>85</v>
      </c>
      <c r="AY197" s="219" t="s">
        <v>192</v>
      </c>
    </row>
    <row r="198" s="2" customFormat="1" ht="16.5" customHeight="1">
      <c r="A198" s="34"/>
      <c r="B198" s="35"/>
      <c r="C198" s="224" t="s">
        <v>487</v>
      </c>
      <c r="D198" s="224" t="s">
        <v>301</v>
      </c>
      <c r="E198" s="225" t="s">
        <v>627</v>
      </c>
      <c r="F198" s="226" t="s">
        <v>628</v>
      </c>
      <c r="G198" s="227" t="s">
        <v>287</v>
      </c>
      <c r="H198" s="228">
        <v>19.655999999999999</v>
      </c>
      <c r="I198" s="229"/>
      <c r="J198" s="230">
        <f>ROUND(I198*H198,2)</f>
        <v>0</v>
      </c>
      <c r="K198" s="226" t="s">
        <v>190</v>
      </c>
      <c r="L198" s="231"/>
      <c r="M198" s="232" t="s">
        <v>1</v>
      </c>
      <c r="N198" s="233" t="s">
        <v>43</v>
      </c>
      <c r="O198" s="87"/>
      <c r="P198" s="204">
        <f>O198*H198</f>
        <v>0</v>
      </c>
      <c r="Q198" s="204">
        <v>1</v>
      </c>
      <c r="R198" s="204">
        <f>Q198*H198</f>
        <v>19.655999999999999</v>
      </c>
      <c r="S198" s="204">
        <v>0</v>
      </c>
      <c r="T198" s="205">
        <f>S198*H198</f>
        <v>0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206" t="s">
        <v>224</v>
      </c>
      <c r="AT198" s="206" t="s">
        <v>301</v>
      </c>
      <c r="AU198" s="206" t="s">
        <v>78</v>
      </c>
      <c r="AY198" s="13" t="s">
        <v>192</v>
      </c>
      <c r="BE198" s="207">
        <f>IF(N198="základní",J198,0)</f>
        <v>0</v>
      </c>
      <c r="BF198" s="207">
        <f>IF(N198="snížená",J198,0)</f>
        <v>0</v>
      </c>
      <c r="BG198" s="207">
        <f>IF(N198="zákl. přenesená",J198,0)</f>
        <v>0</v>
      </c>
      <c r="BH198" s="207">
        <f>IF(N198="sníž. přenesená",J198,0)</f>
        <v>0</v>
      </c>
      <c r="BI198" s="207">
        <f>IF(N198="nulová",J198,0)</f>
        <v>0</v>
      </c>
      <c r="BJ198" s="13" t="s">
        <v>85</v>
      </c>
      <c r="BK198" s="207">
        <f>ROUND(I198*H198,2)</f>
        <v>0</v>
      </c>
      <c r="BL198" s="13" t="s">
        <v>191</v>
      </c>
      <c r="BM198" s="206" t="s">
        <v>629</v>
      </c>
    </row>
    <row r="199" s="10" customFormat="1">
      <c r="A199" s="10"/>
      <c r="B199" s="208"/>
      <c r="C199" s="209"/>
      <c r="D199" s="210" t="s">
        <v>194</v>
      </c>
      <c r="E199" s="211" t="s">
        <v>1</v>
      </c>
      <c r="F199" s="212" t="s">
        <v>630</v>
      </c>
      <c r="G199" s="209"/>
      <c r="H199" s="213">
        <v>9.8279999999999994</v>
      </c>
      <c r="I199" s="214"/>
      <c r="J199" s="209"/>
      <c r="K199" s="209"/>
      <c r="L199" s="215"/>
      <c r="M199" s="216"/>
      <c r="N199" s="217"/>
      <c r="O199" s="217"/>
      <c r="P199" s="217"/>
      <c r="Q199" s="217"/>
      <c r="R199" s="217"/>
      <c r="S199" s="217"/>
      <c r="T199" s="218"/>
      <c r="U199" s="10"/>
      <c r="V199" s="10"/>
      <c r="W199" s="10"/>
      <c r="X199" s="10"/>
      <c r="Y199" s="10"/>
      <c r="Z199" s="10"/>
      <c r="AA199" s="10"/>
      <c r="AB199" s="10"/>
      <c r="AC199" s="10"/>
      <c r="AD199" s="10"/>
      <c r="AE199" s="10"/>
      <c r="AT199" s="219" t="s">
        <v>194</v>
      </c>
      <c r="AU199" s="219" t="s">
        <v>78</v>
      </c>
      <c r="AV199" s="10" t="s">
        <v>87</v>
      </c>
      <c r="AW199" s="10" t="s">
        <v>34</v>
      </c>
      <c r="AX199" s="10" t="s">
        <v>78</v>
      </c>
      <c r="AY199" s="219" t="s">
        <v>192</v>
      </c>
    </row>
    <row r="200" s="10" customFormat="1">
      <c r="A200" s="10"/>
      <c r="B200" s="208"/>
      <c r="C200" s="209"/>
      <c r="D200" s="210" t="s">
        <v>194</v>
      </c>
      <c r="E200" s="211" t="s">
        <v>1</v>
      </c>
      <c r="F200" s="212" t="s">
        <v>631</v>
      </c>
      <c r="G200" s="209"/>
      <c r="H200" s="213">
        <v>9.8279999999999994</v>
      </c>
      <c r="I200" s="214"/>
      <c r="J200" s="209"/>
      <c r="K200" s="209"/>
      <c r="L200" s="215"/>
      <c r="M200" s="216"/>
      <c r="N200" s="217"/>
      <c r="O200" s="217"/>
      <c r="P200" s="217"/>
      <c r="Q200" s="217"/>
      <c r="R200" s="217"/>
      <c r="S200" s="217"/>
      <c r="T200" s="218"/>
      <c r="U200" s="10"/>
      <c r="V200" s="10"/>
      <c r="W200" s="10"/>
      <c r="X200" s="10"/>
      <c r="Y200" s="10"/>
      <c r="Z200" s="10"/>
      <c r="AA200" s="10"/>
      <c r="AB200" s="10"/>
      <c r="AC200" s="10"/>
      <c r="AD200" s="10"/>
      <c r="AE200" s="10"/>
      <c r="AT200" s="219" t="s">
        <v>194</v>
      </c>
      <c r="AU200" s="219" t="s">
        <v>78</v>
      </c>
      <c r="AV200" s="10" t="s">
        <v>87</v>
      </c>
      <c r="AW200" s="10" t="s">
        <v>34</v>
      </c>
      <c r="AX200" s="10" t="s">
        <v>78</v>
      </c>
      <c r="AY200" s="219" t="s">
        <v>192</v>
      </c>
    </row>
    <row r="201" s="11" customFormat="1">
      <c r="A201" s="11"/>
      <c r="B201" s="242"/>
      <c r="C201" s="243"/>
      <c r="D201" s="210" t="s">
        <v>194</v>
      </c>
      <c r="E201" s="244" t="s">
        <v>1</v>
      </c>
      <c r="F201" s="245" t="s">
        <v>431</v>
      </c>
      <c r="G201" s="243"/>
      <c r="H201" s="246">
        <v>19.655999999999999</v>
      </c>
      <c r="I201" s="247"/>
      <c r="J201" s="243"/>
      <c r="K201" s="243"/>
      <c r="L201" s="248"/>
      <c r="M201" s="255"/>
      <c r="N201" s="256"/>
      <c r="O201" s="256"/>
      <c r="P201" s="256"/>
      <c r="Q201" s="256"/>
      <c r="R201" s="256"/>
      <c r="S201" s="256"/>
      <c r="T201" s="257"/>
      <c r="U201" s="11"/>
      <c r="V201" s="11"/>
      <c r="W201" s="11"/>
      <c r="X201" s="11"/>
      <c r="Y201" s="11"/>
      <c r="Z201" s="11"/>
      <c r="AA201" s="11"/>
      <c r="AB201" s="11"/>
      <c r="AC201" s="11"/>
      <c r="AD201" s="11"/>
      <c r="AE201" s="11"/>
      <c r="AT201" s="252" t="s">
        <v>194</v>
      </c>
      <c r="AU201" s="252" t="s">
        <v>78</v>
      </c>
      <c r="AV201" s="11" t="s">
        <v>191</v>
      </c>
      <c r="AW201" s="11" t="s">
        <v>34</v>
      </c>
      <c r="AX201" s="11" t="s">
        <v>85</v>
      </c>
      <c r="AY201" s="252" t="s">
        <v>192</v>
      </c>
    </row>
    <row r="202" s="2" customFormat="1" ht="6.96" customHeight="1">
      <c r="A202" s="34"/>
      <c r="B202" s="62"/>
      <c r="C202" s="63"/>
      <c r="D202" s="63"/>
      <c r="E202" s="63"/>
      <c r="F202" s="63"/>
      <c r="G202" s="63"/>
      <c r="H202" s="63"/>
      <c r="I202" s="63"/>
      <c r="J202" s="63"/>
      <c r="K202" s="63"/>
      <c r="L202" s="40"/>
      <c r="M202" s="34"/>
      <c r="O202" s="34"/>
      <c r="P202" s="34"/>
      <c r="Q202" s="34"/>
      <c r="R202" s="34"/>
      <c r="S202" s="34"/>
      <c r="T202" s="34"/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</row>
  </sheetData>
  <sheetProtection sheet="1" autoFilter="0" formatColumns="0" formatRows="0" objects="1" scenarios="1" spinCount="100000" saltValue="x8QQfNum9oqO4adT1yR44p0R8vP6e/4kYb03GKy6AaxiiMlUL15NQ97QxVgKZTldYwYv/MtCqEEuCrbZQH+aiA==" hashValue="tNRXv3iBScGLuBiKhv3VDIBvY0w6kzKodkBVh1xwj5P5gSAwv21Z2UuCuZgdOfrCPskQWAM9iySfu9z5vA92eA==" algorithmName="SHA-512" password="CC35"/>
  <autoFilter ref="C119:K201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8:H108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114</v>
      </c>
    </row>
    <row r="3" s="1" customFormat="1" ht="6.96" customHeight="1">
      <c r="B3" s="142"/>
      <c r="C3" s="143"/>
      <c r="D3" s="143"/>
      <c r="E3" s="143"/>
      <c r="F3" s="143"/>
      <c r="G3" s="143"/>
      <c r="H3" s="143"/>
      <c r="I3" s="143"/>
      <c r="J3" s="143"/>
      <c r="K3" s="143"/>
      <c r="L3" s="16"/>
      <c r="AT3" s="13" t="s">
        <v>87</v>
      </c>
    </row>
    <row r="4" s="1" customFormat="1" ht="24.96" customHeight="1">
      <c r="B4" s="16"/>
      <c r="D4" s="144" t="s">
        <v>163</v>
      </c>
      <c r="L4" s="16"/>
      <c r="M4" s="145" t="s">
        <v>10</v>
      </c>
      <c r="AT4" s="13" t="s">
        <v>4</v>
      </c>
    </row>
    <row r="5" s="1" customFormat="1" ht="6.96" customHeight="1">
      <c r="B5" s="16"/>
      <c r="L5" s="16"/>
    </row>
    <row r="6" s="1" customFormat="1" ht="12" customHeight="1">
      <c r="B6" s="16"/>
      <c r="D6" s="146" t="s">
        <v>16</v>
      </c>
      <c r="L6" s="16"/>
    </row>
    <row r="7" s="1" customFormat="1" ht="16.5" customHeight="1">
      <c r="B7" s="16"/>
      <c r="E7" s="147" t="str">
        <f>'Rekapitulace stavby'!K6</f>
        <v>Oprava přejezdů v obvodu ST Karlovy Vary 2023-24</v>
      </c>
      <c r="F7" s="146"/>
      <c r="G7" s="146"/>
      <c r="H7" s="146"/>
      <c r="L7" s="16"/>
    </row>
    <row r="8" s="1" customFormat="1" ht="12" customHeight="1">
      <c r="B8" s="16"/>
      <c r="D8" s="146" t="s">
        <v>164</v>
      </c>
      <c r="L8" s="16"/>
    </row>
    <row r="9" s="2" customFormat="1" ht="16.5" customHeight="1">
      <c r="A9" s="34"/>
      <c r="B9" s="40"/>
      <c r="C9" s="34"/>
      <c r="D9" s="34"/>
      <c r="E9" s="147" t="s">
        <v>522</v>
      </c>
      <c r="F9" s="34"/>
      <c r="G9" s="34"/>
      <c r="H9" s="34"/>
      <c r="I9" s="34"/>
      <c r="J9" s="34"/>
      <c r="K9" s="34"/>
      <c r="L9" s="5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 ht="12" customHeight="1">
      <c r="A10" s="34"/>
      <c r="B10" s="40"/>
      <c r="C10" s="34"/>
      <c r="D10" s="146" t="s">
        <v>166</v>
      </c>
      <c r="E10" s="34"/>
      <c r="F10" s="34"/>
      <c r="G10" s="34"/>
      <c r="H10" s="34"/>
      <c r="I10" s="34"/>
      <c r="J10" s="34"/>
      <c r="K10" s="34"/>
      <c r="L10" s="5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6.5" customHeight="1">
      <c r="A11" s="34"/>
      <c r="B11" s="40"/>
      <c r="C11" s="34"/>
      <c r="D11" s="34"/>
      <c r="E11" s="148" t="s">
        <v>632</v>
      </c>
      <c r="F11" s="34"/>
      <c r="G11" s="34"/>
      <c r="H11" s="34"/>
      <c r="I11" s="34"/>
      <c r="J11" s="34"/>
      <c r="K11" s="34"/>
      <c r="L11" s="5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>
      <c r="A12" s="34"/>
      <c r="B12" s="40"/>
      <c r="C12" s="34"/>
      <c r="D12" s="34"/>
      <c r="E12" s="34"/>
      <c r="F12" s="34"/>
      <c r="G12" s="34"/>
      <c r="H12" s="34"/>
      <c r="I12" s="34"/>
      <c r="J12" s="34"/>
      <c r="K12" s="34"/>
      <c r="L12" s="5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2" customHeight="1">
      <c r="A13" s="34"/>
      <c r="B13" s="40"/>
      <c r="C13" s="34"/>
      <c r="D13" s="146" t="s">
        <v>18</v>
      </c>
      <c r="E13" s="34"/>
      <c r="F13" s="137" t="s">
        <v>1</v>
      </c>
      <c r="G13" s="34"/>
      <c r="H13" s="34"/>
      <c r="I13" s="146" t="s">
        <v>19</v>
      </c>
      <c r="J13" s="137" t="s">
        <v>1</v>
      </c>
      <c r="K13" s="34"/>
      <c r="L13" s="5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40"/>
      <c r="C14" s="34"/>
      <c r="D14" s="146" t="s">
        <v>20</v>
      </c>
      <c r="E14" s="34"/>
      <c r="F14" s="137" t="s">
        <v>21</v>
      </c>
      <c r="G14" s="34"/>
      <c r="H14" s="34"/>
      <c r="I14" s="146" t="s">
        <v>22</v>
      </c>
      <c r="J14" s="149" t="str">
        <f>'Rekapitulace stavby'!AN8</f>
        <v>1. 2. 2023</v>
      </c>
      <c r="K14" s="34"/>
      <c r="L14" s="5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0.8" customHeight="1">
      <c r="A15" s="34"/>
      <c r="B15" s="40"/>
      <c r="C15" s="34"/>
      <c r="D15" s="34"/>
      <c r="E15" s="34"/>
      <c r="F15" s="34"/>
      <c r="G15" s="34"/>
      <c r="H15" s="34"/>
      <c r="I15" s="34"/>
      <c r="J15" s="34"/>
      <c r="K15" s="34"/>
      <c r="L15" s="5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12" customHeight="1">
      <c r="A16" s="34"/>
      <c r="B16" s="40"/>
      <c r="C16" s="34"/>
      <c r="D16" s="146" t="s">
        <v>24</v>
      </c>
      <c r="E16" s="34"/>
      <c r="F16" s="34"/>
      <c r="G16" s="34"/>
      <c r="H16" s="34"/>
      <c r="I16" s="146" t="s">
        <v>25</v>
      </c>
      <c r="J16" s="137" t="s">
        <v>26</v>
      </c>
      <c r="K16" s="34"/>
      <c r="L16" s="5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8" customHeight="1">
      <c r="A17" s="34"/>
      <c r="B17" s="40"/>
      <c r="C17" s="34"/>
      <c r="D17" s="34"/>
      <c r="E17" s="137" t="s">
        <v>27</v>
      </c>
      <c r="F17" s="34"/>
      <c r="G17" s="34"/>
      <c r="H17" s="34"/>
      <c r="I17" s="146" t="s">
        <v>28</v>
      </c>
      <c r="J17" s="137" t="s">
        <v>29</v>
      </c>
      <c r="K17" s="34"/>
      <c r="L17" s="5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6.96" customHeight="1">
      <c r="A18" s="34"/>
      <c r="B18" s="40"/>
      <c r="C18" s="34"/>
      <c r="D18" s="34"/>
      <c r="E18" s="34"/>
      <c r="F18" s="34"/>
      <c r="G18" s="34"/>
      <c r="H18" s="34"/>
      <c r="I18" s="34"/>
      <c r="J18" s="34"/>
      <c r="K18" s="34"/>
      <c r="L18" s="5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12" customHeight="1">
      <c r="A19" s="34"/>
      <c r="B19" s="40"/>
      <c r="C19" s="34"/>
      <c r="D19" s="146" t="s">
        <v>30</v>
      </c>
      <c r="E19" s="34"/>
      <c r="F19" s="34"/>
      <c r="G19" s="34"/>
      <c r="H19" s="34"/>
      <c r="I19" s="146" t="s">
        <v>25</v>
      </c>
      <c r="J19" s="29" t="str">
        <f>'Rekapitulace stavby'!AN13</f>
        <v>Vyplň údaj</v>
      </c>
      <c r="K19" s="34"/>
      <c r="L19" s="5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8" customHeight="1">
      <c r="A20" s="34"/>
      <c r="B20" s="40"/>
      <c r="C20" s="34"/>
      <c r="D20" s="34"/>
      <c r="E20" s="29" t="str">
        <f>'Rekapitulace stavby'!E14</f>
        <v>Vyplň údaj</v>
      </c>
      <c r="F20" s="137"/>
      <c r="G20" s="137"/>
      <c r="H20" s="137"/>
      <c r="I20" s="146" t="s">
        <v>28</v>
      </c>
      <c r="J20" s="29" t="str">
        <f>'Rekapitulace stavby'!AN14</f>
        <v>Vyplň údaj</v>
      </c>
      <c r="K20" s="34"/>
      <c r="L20" s="5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6.96" customHeight="1">
      <c r="A21" s="34"/>
      <c r="B21" s="40"/>
      <c r="C21" s="34"/>
      <c r="D21" s="34"/>
      <c r="E21" s="34"/>
      <c r="F21" s="34"/>
      <c r="G21" s="34"/>
      <c r="H21" s="34"/>
      <c r="I21" s="34"/>
      <c r="J21" s="34"/>
      <c r="K21" s="34"/>
      <c r="L21" s="5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12" customHeight="1">
      <c r="A22" s="34"/>
      <c r="B22" s="40"/>
      <c r="C22" s="34"/>
      <c r="D22" s="146" t="s">
        <v>32</v>
      </c>
      <c r="E22" s="34"/>
      <c r="F22" s="34"/>
      <c r="G22" s="34"/>
      <c r="H22" s="34"/>
      <c r="I22" s="146" t="s">
        <v>25</v>
      </c>
      <c r="J22" s="137" t="str">
        <f>IF('Rekapitulace stavby'!AN16="","",'Rekapitulace stavby'!AN16)</f>
        <v/>
      </c>
      <c r="K22" s="34"/>
      <c r="L22" s="5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8" customHeight="1">
      <c r="A23" s="34"/>
      <c r="B23" s="40"/>
      <c r="C23" s="34"/>
      <c r="D23" s="34"/>
      <c r="E23" s="137" t="str">
        <f>IF('Rekapitulace stavby'!E17="","",'Rekapitulace stavby'!E17)</f>
        <v xml:space="preserve"> </v>
      </c>
      <c r="F23" s="34"/>
      <c r="G23" s="34"/>
      <c r="H23" s="34"/>
      <c r="I23" s="146" t="s">
        <v>28</v>
      </c>
      <c r="J23" s="137" t="str">
        <f>IF('Rekapitulace stavby'!AN17="","",'Rekapitulace stavby'!AN17)</f>
        <v/>
      </c>
      <c r="K23" s="34"/>
      <c r="L23" s="5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6.96" customHeight="1">
      <c r="A24" s="34"/>
      <c r="B24" s="40"/>
      <c r="C24" s="34"/>
      <c r="D24" s="34"/>
      <c r="E24" s="34"/>
      <c r="F24" s="34"/>
      <c r="G24" s="34"/>
      <c r="H24" s="34"/>
      <c r="I24" s="34"/>
      <c r="J24" s="34"/>
      <c r="K24" s="34"/>
      <c r="L24" s="5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12" customHeight="1">
      <c r="A25" s="34"/>
      <c r="B25" s="40"/>
      <c r="C25" s="34"/>
      <c r="D25" s="146" t="s">
        <v>35</v>
      </c>
      <c r="E25" s="34"/>
      <c r="F25" s="34"/>
      <c r="G25" s="34"/>
      <c r="H25" s="34"/>
      <c r="I25" s="146" t="s">
        <v>25</v>
      </c>
      <c r="J25" s="137" t="s">
        <v>1</v>
      </c>
      <c r="K25" s="34"/>
      <c r="L25" s="5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8" customHeight="1">
      <c r="A26" s="34"/>
      <c r="B26" s="40"/>
      <c r="C26" s="34"/>
      <c r="D26" s="34"/>
      <c r="E26" s="137" t="s">
        <v>36</v>
      </c>
      <c r="F26" s="34"/>
      <c r="G26" s="34"/>
      <c r="H26" s="34"/>
      <c r="I26" s="146" t="s">
        <v>28</v>
      </c>
      <c r="J26" s="137" t="s">
        <v>1</v>
      </c>
      <c r="K26" s="34"/>
      <c r="L26" s="5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2" customFormat="1" ht="6.96" customHeight="1">
      <c r="A27" s="34"/>
      <c r="B27" s="40"/>
      <c r="C27" s="34"/>
      <c r="D27" s="34"/>
      <c r="E27" s="34"/>
      <c r="F27" s="34"/>
      <c r="G27" s="34"/>
      <c r="H27" s="34"/>
      <c r="I27" s="34"/>
      <c r="J27" s="34"/>
      <c r="K27" s="34"/>
      <c r="L27" s="59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="2" customFormat="1" ht="12" customHeight="1">
      <c r="A28" s="34"/>
      <c r="B28" s="40"/>
      <c r="C28" s="34"/>
      <c r="D28" s="146" t="s">
        <v>37</v>
      </c>
      <c r="E28" s="34"/>
      <c r="F28" s="34"/>
      <c r="G28" s="34"/>
      <c r="H28" s="34"/>
      <c r="I28" s="34"/>
      <c r="J28" s="34"/>
      <c r="K28" s="34"/>
      <c r="L28" s="5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8" customFormat="1" ht="16.5" customHeight="1">
      <c r="A29" s="150"/>
      <c r="B29" s="151"/>
      <c r="C29" s="150"/>
      <c r="D29" s="150"/>
      <c r="E29" s="152" t="s">
        <v>1</v>
      </c>
      <c r="F29" s="152"/>
      <c r="G29" s="152"/>
      <c r="H29" s="152"/>
      <c r="I29" s="150"/>
      <c r="J29" s="150"/>
      <c r="K29" s="150"/>
      <c r="L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="2" customFormat="1" ht="6.96" customHeight="1">
      <c r="A30" s="34"/>
      <c r="B30" s="40"/>
      <c r="C30" s="34"/>
      <c r="D30" s="34"/>
      <c r="E30" s="34"/>
      <c r="F30" s="34"/>
      <c r="G30" s="34"/>
      <c r="H30" s="34"/>
      <c r="I30" s="34"/>
      <c r="J30" s="34"/>
      <c r="K30" s="34"/>
      <c r="L30" s="5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40"/>
      <c r="C31" s="34"/>
      <c r="D31" s="154"/>
      <c r="E31" s="154"/>
      <c r="F31" s="154"/>
      <c r="G31" s="154"/>
      <c r="H31" s="154"/>
      <c r="I31" s="154"/>
      <c r="J31" s="154"/>
      <c r="K31" s="154"/>
      <c r="L31" s="5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25.44" customHeight="1">
      <c r="A32" s="34"/>
      <c r="B32" s="40"/>
      <c r="C32" s="34"/>
      <c r="D32" s="155" t="s">
        <v>38</v>
      </c>
      <c r="E32" s="34"/>
      <c r="F32" s="34"/>
      <c r="G32" s="34"/>
      <c r="H32" s="34"/>
      <c r="I32" s="34"/>
      <c r="J32" s="156">
        <f>ROUND(J120, 2)</f>
        <v>0</v>
      </c>
      <c r="K32" s="34"/>
      <c r="L32" s="5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6.96" customHeight="1">
      <c r="A33" s="34"/>
      <c r="B33" s="40"/>
      <c r="C33" s="34"/>
      <c r="D33" s="154"/>
      <c r="E33" s="154"/>
      <c r="F33" s="154"/>
      <c r="G33" s="154"/>
      <c r="H33" s="154"/>
      <c r="I33" s="154"/>
      <c r="J33" s="154"/>
      <c r="K33" s="154"/>
      <c r="L33" s="5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40"/>
      <c r="C34" s="34"/>
      <c r="D34" s="34"/>
      <c r="E34" s="34"/>
      <c r="F34" s="157" t="s">
        <v>40</v>
      </c>
      <c r="G34" s="34"/>
      <c r="H34" s="34"/>
      <c r="I34" s="157" t="s">
        <v>39</v>
      </c>
      <c r="J34" s="157" t="s">
        <v>41</v>
      </c>
      <c r="K34" s="34"/>
      <c r="L34" s="5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="2" customFormat="1" ht="14.4" customHeight="1">
      <c r="A35" s="34"/>
      <c r="B35" s="40"/>
      <c r="C35" s="34"/>
      <c r="D35" s="158" t="s">
        <v>42</v>
      </c>
      <c r="E35" s="146" t="s">
        <v>43</v>
      </c>
      <c r="F35" s="159">
        <f>ROUND((SUM(BE120:BE122)),  2)</f>
        <v>0</v>
      </c>
      <c r="G35" s="34"/>
      <c r="H35" s="34"/>
      <c r="I35" s="160">
        <v>0.20999999999999999</v>
      </c>
      <c r="J35" s="159">
        <f>ROUND(((SUM(BE120:BE122))*I35),  2)</f>
        <v>0</v>
      </c>
      <c r="K35" s="34"/>
      <c r="L35" s="5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14.4" customHeight="1">
      <c r="A36" s="34"/>
      <c r="B36" s="40"/>
      <c r="C36" s="34"/>
      <c r="D36" s="34"/>
      <c r="E36" s="146" t="s">
        <v>44</v>
      </c>
      <c r="F36" s="159">
        <f>ROUND((SUM(BF120:BF122)),  2)</f>
        <v>0</v>
      </c>
      <c r="G36" s="34"/>
      <c r="H36" s="34"/>
      <c r="I36" s="160">
        <v>0.14999999999999999</v>
      </c>
      <c r="J36" s="159">
        <f>ROUND(((SUM(BF120:BF122))*I36),  2)</f>
        <v>0</v>
      </c>
      <c r="K36" s="34"/>
      <c r="L36" s="5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46" t="s">
        <v>45</v>
      </c>
      <c r="F37" s="159">
        <f>ROUND((SUM(BG120:BG122)),  2)</f>
        <v>0</v>
      </c>
      <c r="G37" s="34"/>
      <c r="H37" s="34"/>
      <c r="I37" s="160">
        <v>0.20999999999999999</v>
      </c>
      <c r="J37" s="159">
        <f>0</f>
        <v>0</v>
      </c>
      <c r="K37" s="34"/>
      <c r="L37" s="5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14.4" customHeight="1">
      <c r="A38" s="34"/>
      <c r="B38" s="40"/>
      <c r="C38" s="34"/>
      <c r="D38" s="34"/>
      <c r="E38" s="146" t="s">
        <v>46</v>
      </c>
      <c r="F38" s="159">
        <f>ROUND((SUM(BH120:BH122)),  2)</f>
        <v>0</v>
      </c>
      <c r="G38" s="34"/>
      <c r="H38" s="34"/>
      <c r="I38" s="160">
        <v>0.14999999999999999</v>
      </c>
      <c r="J38" s="159">
        <f>0</f>
        <v>0</v>
      </c>
      <c r="K38" s="34"/>
      <c r="L38" s="5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14.4" customHeight="1">
      <c r="A39" s="34"/>
      <c r="B39" s="40"/>
      <c r="C39" s="34"/>
      <c r="D39" s="34"/>
      <c r="E39" s="146" t="s">
        <v>47</v>
      </c>
      <c r="F39" s="159">
        <f>ROUND((SUM(BI120:BI122)),  2)</f>
        <v>0</v>
      </c>
      <c r="G39" s="34"/>
      <c r="H39" s="34"/>
      <c r="I39" s="160">
        <v>0</v>
      </c>
      <c r="J39" s="159">
        <f>0</f>
        <v>0</v>
      </c>
      <c r="K39" s="34"/>
      <c r="L39" s="5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6.96" customHeight="1">
      <c r="A40" s="34"/>
      <c r="B40" s="40"/>
      <c r="C40" s="34"/>
      <c r="D40" s="34"/>
      <c r="E40" s="34"/>
      <c r="F40" s="34"/>
      <c r="G40" s="34"/>
      <c r="H40" s="34"/>
      <c r="I40" s="34"/>
      <c r="J40" s="34"/>
      <c r="K40" s="34"/>
      <c r="L40" s="5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2" customFormat="1" ht="25.44" customHeight="1">
      <c r="A41" s="34"/>
      <c r="B41" s="40"/>
      <c r="C41" s="161"/>
      <c r="D41" s="162" t="s">
        <v>48</v>
      </c>
      <c r="E41" s="163"/>
      <c r="F41" s="163"/>
      <c r="G41" s="164" t="s">
        <v>49</v>
      </c>
      <c r="H41" s="165" t="s">
        <v>50</v>
      </c>
      <c r="I41" s="163"/>
      <c r="J41" s="166">
        <f>SUM(J32:J39)</f>
        <v>0</v>
      </c>
      <c r="K41" s="167"/>
      <c r="L41" s="59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="2" customFormat="1" ht="14.4" customHeight="1">
      <c r="A42" s="34"/>
      <c r="B42" s="40"/>
      <c r="C42" s="34"/>
      <c r="D42" s="34"/>
      <c r="E42" s="34"/>
      <c r="F42" s="34"/>
      <c r="G42" s="34"/>
      <c r="H42" s="34"/>
      <c r="I42" s="34"/>
      <c r="J42" s="34"/>
      <c r="K42" s="34"/>
      <c r="L42" s="59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="1" customFormat="1" ht="14.4" customHeight="1">
      <c r="B43" s="16"/>
      <c r="L43" s="16"/>
    </row>
    <row r="44" s="1" customFormat="1" ht="14.4" customHeight="1">
      <c r="B44" s="16"/>
      <c r="L44" s="16"/>
    </row>
    <row r="45" s="1" customFormat="1" ht="14.4" customHeight="1">
      <c r="B45" s="16"/>
      <c r="L45" s="16"/>
    </row>
    <row r="46" s="1" customFormat="1" ht="14.4" customHeight="1">
      <c r="B46" s="16"/>
      <c r="L46" s="16"/>
    </row>
    <row r="47" s="1" customFormat="1" ht="14.4" customHeight="1">
      <c r="B47" s="16"/>
      <c r="L47" s="16"/>
    </row>
    <row r="48" s="1" customFormat="1" ht="14.4" customHeight="1">
      <c r="B48" s="16"/>
      <c r="L48" s="16"/>
    </row>
    <row r="49" s="1" customFormat="1" ht="14.4" customHeight="1">
      <c r="B49" s="16"/>
      <c r="L49" s="16"/>
    </row>
    <row r="50" s="2" customFormat="1" ht="14.4" customHeight="1">
      <c r="B50" s="59"/>
      <c r="D50" s="168" t="s">
        <v>51</v>
      </c>
      <c r="E50" s="169"/>
      <c r="F50" s="169"/>
      <c r="G50" s="168" t="s">
        <v>52</v>
      </c>
      <c r="H50" s="169"/>
      <c r="I50" s="169"/>
      <c r="J50" s="169"/>
      <c r="K50" s="169"/>
      <c r="L50" s="59"/>
    </row>
    <row r="51">
      <c r="B51" s="16"/>
      <c r="L51" s="16"/>
    </row>
    <row r="52">
      <c r="B52" s="16"/>
      <c r="L52" s="16"/>
    </row>
    <row r="53">
      <c r="B53" s="16"/>
      <c r="L53" s="16"/>
    </row>
    <row r="54">
      <c r="B54" s="16"/>
      <c r="L54" s="16"/>
    </row>
    <row r="55">
      <c r="B55" s="16"/>
      <c r="L55" s="16"/>
    </row>
    <row r="56">
      <c r="B56" s="16"/>
      <c r="L56" s="16"/>
    </row>
    <row r="57">
      <c r="B57" s="16"/>
      <c r="L57" s="16"/>
    </row>
    <row r="58">
      <c r="B58" s="16"/>
      <c r="L58" s="16"/>
    </row>
    <row r="59">
      <c r="B59" s="16"/>
      <c r="L59" s="16"/>
    </row>
    <row r="60">
      <c r="B60" s="16"/>
      <c r="L60" s="16"/>
    </row>
    <row r="61" s="2" customFormat="1">
      <c r="A61" s="34"/>
      <c r="B61" s="40"/>
      <c r="C61" s="34"/>
      <c r="D61" s="170" t="s">
        <v>53</v>
      </c>
      <c r="E61" s="171"/>
      <c r="F61" s="172" t="s">
        <v>54</v>
      </c>
      <c r="G61" s="170" t="s">
        <v>53</v>
      </c>
      <c r="H61" s="171"/>
      <c r="I61" s="171"/>
      <c r="J61" s="173" t="s">
        <v>54</v>
      </c>
      <c r="K61" s="171"/>
      <c r="L61" s="59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6"/>
      <c r="L62" s="16"/>
    </row>
    <row r="63">
      <c r="B63" s="16"/>
      <c r="L63" s="16"/>
    </row>
    <row r="64">
      <c r="B64" s="16"/>
      <c r="L64" s="16"/>
    </row>
    <row r="65" s="2" customFormat="1">
      <c r="A65" s="34"/>
      <c r="B65" s="40"/>
      <c r="C65" s="34"/>
      <c r="D65" s="168" t="s">
        <v>55</v>
      </c>
      <c r="E65" s="174"/>
      <c r="F65" s="174"/>
      <c r="G65" s="168" t="s">
        <v>56</v>
      </c>
      <c r="H65" s="174"/>
      <c r="I65" s="174"/>
      <c r="J65" s="174"/>
      <c r="K65" s="174"/>
      <c r="L65" s="59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6"/>
      <c r="L66" s="16"/>
    </row>
    <row r="67">
      <c r="B67" s="16"/>
      <c r="L67" s="16"/>
    </row>
    <row r="68">
      <c r="B68" s="16"/>
      <c r="L68" s="16"/>
    </row>
    <row r="69">
      <c r="B69" s="16"/>
      <c r="L69" s="16"/>
    </row>
    <row r="70">
      <c r="B70" s="16"/>
      <c r="L70" s="16"/>
    </row>
    <row r="71">
      <c r="B71" s="16"/>
      <c r="L71" s="16"/>
    </row>
    <row r="72">
      <c r="B72" s="16"/>
      <c r="L72" s="16"/>
    </row>
    <row r="73">
      <c r="B73" s="16"/>
      <c r="L73" s="16"/>
    </row>
    <row r="74">
      <c r="B74" s="16"/>
      <c r="L74" s="16"/>
    </row>
    <row r="75">
      <c r="B75" s="16"/>
      <c r="L75" s="16"/>
    </row>
    <row r="76" s="2" customFormat="1">
      <c r="A76" s="34"/>
      <c r="B76" s="40"/>
      <c r="C76" s="34"/>
      <c r="D76" s="170" t="s">
        <v>53</v>
      </c>
      <c r="E76" s="171"/>
      <c r="F76" s="172" t="s">
        <v>54</v>
      </c>
      <c r="G76" s="170" t="s">
        <v>53</v>
      </c>
      <c r="H76" s="171"/>
      <c r="I76" s="171"/>
      <c r="J76" s="173" t="s">
        <v>54</v>
      </c>
      <c r="K76" s="171"/>
      <c r="L76" s="5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175"/>
      <c r="C77" s="176"/>
      <c r="D77" s="176"/>
      <c r="E77" s="176"/>
      <c r="F77" s="176"/>
      <c r="G77" s="176"/>
      <c r="H77" s="176"/>
      <c r="I77" s="176"/>
      <c r="J77" s="176"/>
      <c r="K77" s="176"/>
      <c r="L77" s="5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177"/>
      <c r="C81" s="178"/>
      <c r="D81" s="178"/>
      <c r="E81" s="178"/>
      <c r="F81" s="178"/>
      <c r="G81" s="178"/>
      <c r="H81" s="178"/>
      <c r="I81" s="178"/>
      <c r="J81" s="178"/>
      <c r="K81" s="178"/>
      <c r="L81" s="59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168</v>
      </c>
      <c r="D82" s="36"/>
      <c r="E82" s="36"/>
      <c r="F82" s="36"/>
      <c r="G82" s="36"/>
      <c r="H82" s="36"/>
      <c r="I82" s="36"/>
      <c r="J82" s="36"/>
      <c r="K82" s="36"/>
      <c r="L82" s="59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9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6"/>
      <c r="E84" s="36"/>
      <c r="F84" s="36"/>
      <c r="G84" s="36"/>
      <c r="H84" s="36"/>
      <c r="I84" s="36"/>
      <c r="J84" s="36"/>
      <c r="K84" s="36"/>
      <c r="L84" s="59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6"/>
      <c r="D85" s="36"/>
      <c r="E85" s="179" t="str">
        <f>E7</f>
        <v>Oprava přejezdů v obvodu ST Karlovy Vary 2023-24</v>
      </c>
      <c r="F85" s="28"/>
      <c r="G85" s="28"/>
      <c r="H85" s="28"/>
      <c r="I85" s="36"/>
      <c r="J85" s="36"/>
      <c r="K85" s="36"/>
      <c r="L85" s="59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1" customFormat="1" ht="12" customHeight="1">
      <c r="B86" s="17"/>
      <c r="C86" s="28" t="s">
        <v>164</v>
      </c>
      <c r="D86" s="18"/>
      <c r="E86" s="18"/>
      <c r="F86" s="18"/>
      <c r="G86" s="18"/>
      <c r="H86" s="18"/>
      <c r="I86" s="18"/>
      <c r="J86" s="18"/>
      <c r="K86" s="18"/>
      <c r="L86" s="16"/>
    </row>
    <row r="87" s="2" customFormat="1" ht="16.5" customHeight="1">
      <c r="A87" s="34"/>
      <c r="B87" s="35"/>
      <c r="C87" s="36"/>
      <c r="D87" s="36"/>
      <c r="E87" s="179" t="s">
        <v>522</v>
      </c>
      <c r="F87" s="36"/>
      <c r="G87" s="36"/>
      <c r="H87" s="36"/>
      <c r="I87" s="36"/>
      <c r="J87" s="36"/>
      <c r="K87" s="36"/>
      <c r="L87" s="59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12" customHeight="1">
      <c r="A88" s="34"/>
      <c r="B88" s="35"/>
      <c r="C88" s="28" t="s">
        <v>166</v>
      </c>
      <c r="D88" s="36"/>
      <c r="E88" s="36"/>
      <c r="F88" s="36"/>
      <c r="G88" s="36"/>
      <c r="H88" s="36"/>
      <c r="I88" s="36"/>
      <c r="J88" s="36"/>
      <c r="K88" s="36"/>
      <c r="L88" s="59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6.5" customHeight="1">
      <c r="A89" s="34"/>
      <c r="B89" s="35"/>
      <c r="C89" s="36"/>
      <c r="D89" s="36"/>
      <c r="E89" s="72" t="str">
        <f>E11</f>
        <v>A.3.2 - Práce SSZT</v>
      </c>
      <c r="F89" s="36"/>
      <c r="G89" s="36"/>
      <c r="H89" s="36"/>
      <c r="I89" s="36"/>
      <c r="J89" s="36"/>
      <c r="K89" s="36"/>
      <c r="L89" s="59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9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2" customHeight="1">
      <c r="A91" s="34"/>
      <c r="B91" s="35"/>
      <c r="C91" s="28" t="s">
        <v>20</v>
      </c>
      <c r="D91" s="36"/>
      <c r="E91" s="36"/>
      <c r="F91" s="23" t="str">
        <f>F14</f>
        <v>ST Karlovy Vary</v>
      </c>
      <c r="G91" s="36"/>
      <c r="H91" s="36"/>
      <c r="I91" s="28" t="s">
        <v>22</v>
      </c>
      <c r="J91" s="75" t="str">
        <f>IF(J14="","",J14)</f>
        <v>1. 2. 2023</v>
      </c>
      <c r="K91" s="36"/>
      <c r="L91" s="59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6.96" customHeight="1">
      <c r="A92" s="34"/>
      <c r="B92" s="35"/>
      <c r="C92" s="36"/>
      <c r="D92" s="36"/>
      <c r="E92" s="36"/>
      <c r="F92" s="36"/>
      <c r="G92" s="36"/>
      <c r="H92" s="36"/>
      <c r="I92" s="36"/>
      <c r="J92" s="36"/>
      <c r="K92" s="36"/>
      <c r="L92" s="59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5.15" customHeight="1">
      <c r="A93" s="34"/>
      <c r="B93" s="35"/>
      <c r="C93" s="28" t="s">
        <v>24</v>
      </c>
      <c r="D93" s="36"/>
      <c r="E93" s="36"/>
      <c r="F93" s="23" t="str">
        <f>E17</f>
        <v>Správa železnic,s.o.;OŘ ÚNL - ST Karlovy Vary</v>
      </c>
      <c r="G93" s="36"/>
      <c r="H93" s="36"/>
      <c r="I93" s="28" t="s">
        <v>32</v>
      </c>
      <c r="J93" s="32" t="str">
        <f>E23</f>
        <v xml:space="preserve"> </v>
      </c>
      <c r="K93" s="36"/>
      <c r="L93" s="59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15.15" customHeight="1">
      <c r="A94" s="34"/>
      <c r="B94" s="35"/>
      <c r="C94" s="28" t="s">
        <v>30</v>
      </c>
      <c r="D94" s="36"/>
      <c r="E94" s="36"/>
      <c r="F94" s="23" t="str">
        <f>IF(E20="","",E20)</f>
        <v>Vyplň údaj</v>
      </c>
      <c r="G94" s="36"/>
      <c r="H94" s="36"/>
      <c r="I94" s="28" t="s">
        <v>35</v>
      </c>
      <c r="J94" s="32" t="str">
        <f>E26</f>
        <v>Pavlína Liprtová</v>
      </c>
      <c r="K94" s="36"/>
      <c r="L94" s="59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9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9.28" customHeight="1">
      <c r="A96" s="34"/>
      <c r="B96" s="35"/>
      <c r="C96" s="180" t="s">
        <v>169</v>
      </c>
      <c r="D96" s="181"/>
      <c r="E96" s="181"/>
      <c r="F96" s="181"/>
      <c r="G96" s="181"/>
      <c r="H96" s="181"/>
      <c r="I96" s="181"/>
      <c r="J96" s="182" t="s">
        <v>170</v>
      </c>
      <c r="K96" s="181"/>
      <c r="L96" s="59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="2" customFormat="1" ht="10.32" customHeight="1">
      <c r="A97" s="34"/>
      <c r="B97" s="35"/>
      <c r="C97" s="36"/>
      <c r="D97" s="36"/>
      <c r="E97" s="36"/>
      <c r="F97" s="36"/>
      <c r="G97" s="36"/>
      <c r="H97" s="36"/>
      <c r="I97" s="36"/>
      <c r="J97" s="36"/>
      <c r="K97" s="36"/>
      <c r="L97" s="59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="2" customFormat="1" ht="22.8" customHeight="1">
      <c r="A98" s="34"/>
      <c r="B98" s="35"/>
      <c r="C98" s="183" t="s">
        <v>171</v>
      </c>
      <c r="D98" s="36"/>
      <c r="E98" s="36"/>
      <c r="F98" s="36"/>
      <c r="G98" s="36"/>
      <c r="H98" s="36"/>
      <c r="I98" s="36"/>
      <c r="J98" s="106">
        <f>J120</f>
        <v>0</v>
      </c>
      <c r="K98" s="36"/>
      <c r="L98" s="59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3" t="s">
        <v>172</v>
      </c>
    </row>
    <row r="99" s="2" customFormat="1" ht="21.84" customHeight="1">
      <c r="A99" s="34"/>
      <c r="B99" s="35"/>
      <c r="C99" s="36"/>
      <c r="D99" s="36"/>
      <c r="E99" s="36"/>
      <c r="F99" s="36"/>
      <c r="G99" s="36"/>
      <c r="H99" s="36"/>
      <c r="I99" s="36"/>
      <c r="J99" s="36"/>
      <c r="K99" s="36"/>
      <c r="L99" s="59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="2" customFormat="1" ht="6.96" customHeight="1">
      <c r="A100" s="34"/>
      <c r="B100" s="62"/>
      <c r="C100" s="63"/>
      <c r="D100" s="63"/>
      <c r="E100" s="63"/>
      <c r="F100" s="63"/>
      <c r="G100" s="63"/>
      <c r="H100" s="63"/>
      <c r="I100" s="63"/>
      <c r="J100" s="63"/>
      <c r="K100" s="63"/>
      <c r="L100" s="59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4" s="2" customFormat="1" ht="6.96" customHeight="1">
      <c r="A104" s="34"/>
      <c r="B104" s="64"/>
      <c r="C104" s="65"/>
      <c r="D104" s="65"/>
      <c r="E104" s="65"/>
      <c r="F104" s="65"/>
      <c r="G104" s="65"/>
      <c r="H104" s="65"/>
      <c r="I104" s="65"/>
      <c r="J104" s="65"/>
      <c r="K104" s="65"/>
      <c r="L104" s="59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="2" customFormat="1" ht="24.96" customHeight="1">
      <c r="A105" s="34"/>
      <c r="B105" s="35"/>
      <c r="C105" s="19" t="s">
        <v>173</v>
      </c>
      <c r="D105" s="36"/>
      <c r="E105" s="36"/>
      <c r="F105" s="36"/>
      <c r="G105" s="36"/>
      <c r="H105" s="36"/>
      <c r="I105" s="36"/>
      <c r="J105" s="36"/>
      <c r="K105" s="36"/>
      <c r="L105" s="59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="2" customFormat="1" ht="6.96" customHeight="1">
      <c r="A106" s="34"/>
      <c r="B106" s="35"/>
      <c r="C106" s="36"/>
      <c r="D106" s="36"/>
      <c r="E106" s="36"/>
      <c r="F106" s="36"/>
      <c r="G106" s="36"/>
      <c r="H106" s="36"/>
      <c r="I106" s="36"/>
      <c r="J106" s="36"/>
      <c r="K106" s="36"/>
      <c r="L106" s="59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12" customHeight="1">
      <c r="A107" s="34"/>
      <c r="B107" s="35"/>
      <c r="C107" s="28" t="s">
        <v>16</v>
      </c>
      <c r="D107" s="36"/>
      <c r="E107" s="36"/>
      <c r="F107" s="36"/>
      <c r="G107" s="36"/>
      <c r="H107" s="36"/>
      <c r="I107" s="36"/>
      <c r="J107" s="36"/>
      <c r="K107" s="36"/>
      <c r="L107" s="59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16.5" customHeight="1">
      <c r="A108" s="34"/>
      <c r="B108" s="35"/>
      <c r="C108" s="36"/>
      <c r="D108" s="36"/>
      <c r="E108" s="179" t="str">
        <f>E7</f>
        <v>Oprava přejezdů v obvodu ST Karlovy Vary 2023-24</v>
      </c>
      <c r="F108" s="28"/>
      <c r="G108" s="28"/>
      <c r="H108" s="28"/>
      <c r="I108" s="36"/>
      <c r="J108" s="36"/>
      <c r="K108" s="36"/>
      <c r="L108" s="59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1" customFormat="1" ht="12" customHeight="1">
      <c r="B109" s="17"/>
      <c r="C109" s="28" t="s">
        <v>164</v>
      </c>
      <c r="D109" s="18"/>
      <c r="E109" s="18"/>
      <c r="F109" s="18"/>
      <c r="G109" s="18"/>
      <c r="H109" s="18"/>
      <c r="I109" s="18"/>
      <c r="J109" s="18"/>
      <c r="K109" s="18"/>
      <c r="L109" s="16"/>
    </row>
    <row r="110" s="2" customFormat="1" ht="16.5" customHeight="1">
      <c r="A110" s="34"/>
      <c r="B110" s="35"/>
      <c r="C110" s="36"/>
      <c r="D110" s="36"/>
      <c r="E110" s="179" t="s">
        <v>522</v>
      </c>
      <c r="F110" s="36"/>
      <c r="G110" s="36"/>
      <c r="H110" s="36"/>
      <c r="I110" s="36"/>
      <c r="J110" s="36"/>
      <c r="K110" s="36"/>
      <c r="L110" s="59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2" customHeight="1">
      <c r="A111" s="34"/>
      <c r="B111" s="35"/>
      <c r="C111" s="28" t="s">
        <v>166</v>
      </c>
      <c r="D111" s="36"/>
      <c r="E111" s="36"/>
      <c r="F111" s="36"/>
      <c r="G111" s="36"/>
      <c r="H111" s="36"/>
      <c r="I111" s="36"/>
      <c r="J111" s="36"/>
      <c r="K111" s="36"/>
      <c r="L111" s="59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6.5" customHeight="1">
      <c r="A112" s="34"/>
      <c r="B112" s="35"/>
      <c r="C112" s="36"/>
      <c r="D112" s="36"/>
      <c r="E112" s="72" t="str">
        <f>E11</f>
        <v>A.3.2 - Práce SSZT</v>
      </c>
      <c r="F112" s="36"/>
      <c r="G112" s="36"/>
      <c r="H112" s="36"/>
      <c r="I112" s="36"/>
      <c r="J112" s="36"/>
      <c r="K112" s="36"/>
      <c r="L112" s="59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6.96" customHeight="1">
      <c r="A113" s="34"/>
      <c r="B113" s="35"/>
      <c r="C113" s="36"/>
      <c r="D113" s="36"/>
      <c r="E113" s="36"/>
      <c r="F113" s="36"/>
      <c r="G113" s="36"/>
      <c r="H113" s="36"/>
      <c r="I113" s="36"/>
      <c r="J113" s="36"/>
      <c r="K113" s="36"/>
      <c r="L113" s="59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2" customHeight="1">
      <c r="A114" s="34"/>
      <c r="B114" s="35"/>
      <c r="C114" s="28" t="s">
        <v>20</v>
      </c>
      <c r="D114" s="36"/>
      <c r="E114" s="36"/>
      <c r="F114" s="23" t="str">
        <f>F14</f>
        <v>ST Karlovy Vary</v>
      </c>
      <c r="G114" s="36"/>
      <c r="H114" s="36"/>
      <c r="I114" s="28" t="s">
        <v>22</v>
      </c>
      <c r="J114" s="75" t="str">
        <f>IF(J14="","",J14)</f>
        <v>1. 2. 2023</v>
      </c>
      <c r="K114" s="36"/>
      <c r="L114" s="59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6.96" customHeight="1">
      <c r="A115" s="34"/>
      <c r="B115" s="35"/>
      <c r="C115" s="36"/>
      <c r="D115" s="36"/>
      <c r="E115" s="36"/>
      <c r="F115" s="36"/>
      <c r="G115" s="36"/>
      <c r="H115" s="36"/>
      <c r="I115" s="36"/>
      <c r="J115" s="36"/>
      <c r="K115" s="36"/>
      <c r="L115" s="59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5.15" customHeight="1">
      <c r="A116" s="34"/>
      <c r="B116" s="35"/>
      <c r="C116" s="28" t="s">
        <v>24</v>
      </c>
      <c r="D116" s="36"/>
      <c r="E116" s="36"/>
      <c r="F116" s="23" t="str">
        <f>E17</f>
        <v>Správa železnic,s.o.;OŘ ÚNL - ST Karlovy Vary</v>
      </c>
      <c r="G116" s="36"/>
      <c r="H116" s="36"/>
      <c r="I116" s="28" t="s">
        <v>32</v>
      </c>
      <c r="J116" s="32" t="str">
        <f>E23</f>
        <v xml:space="preserve"> </v>
      </c>
      <c r="K116" s="36"/>
      <c r="L116" s="59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5.15" customHeight="1">
      <c r="A117" s="34"/>
      <c r="B117" s="35"/>
      <c r="C117" s="28" t="s">
        <v>30</v>
      </c>
      <c r="D117" s="36"/>
      <c r="E117" s="36"/>
      <c r="F117" s="23" t="str">
        <f>IF(E20="","",E20)</f>
        <v>Vyplň údaj</v>
      </c>
      <c r="G117" s="36"/>
      <c r="H117" s="36"/>
      <c r="I117" s="28" t="s">
        <v>35</v>
      </c>
      <c r="J117" s="32" t="str">
        <f>E26</f>
        <v>Pavlína Liprtová</v>
      </c>
      <c r="K117" s="36"/>
      <c r="L117" s="59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0.32" customHeight="1">
      <c r="A118" s="34"/>
      <c r="B118" s="35"/>
      <c r="C118" s="36"/>
      <c r="D118" s="36"/>
      <c r="E118" s="36"/>
      <c r="F118" s="36"/>
      <c r="G118" s="36"/>
      <c r="H118" s="36"/>
      <c r="I118" s="36"/>
      <c r="J118" s="36"/>
      <c r="K118" s="36"/>
      <c r="L118" s="59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9" customFormat="1" ht="29.28" customHeight="1">
      <c r="A119" s="184"/>
      <c r="B119" s="185"/>
      <c r="C119" s="186" t="s">
        <v>174</v>
      </c>
      <c r="D119" s="187" t="s">
        <v>63</v>
      </c>
      <c r="E119" s="187" t="s">
        <v>59</v>
      </c>
      <c r="F119" s="187" t="s">
        <v>60</v>
      </c>
      <c r="G119" s="187" t="s">
        <v>175</v>
      </c>
      <c r="H119" s="187" t="s">
        <v>176</v>
      </c>
      <c r="I119" s="187" t="s">
        <v>177</v>
      </c>
      <c r="J119" s="187" t="s">
        <v>170</v>
      </c>
      <c r="K119" s="188" t="s">
        <v>178</v>
      </c>
      <c r="L119" s="189"/>
      <c r="M119" s="96" t="s">
        <v>1</v>
      </c>
      <c r="N119" s="97" t="s">
        <v>42</v>
      </c>
      <c r="O119" s="97" t="s">
        <v>179</v>
      </c>
      <c r="P119" s="97" t="s">
        <v>180</v>
      </c>
      <c r="Q119" s="97" t="s">
        <v>181</v>
      </c>
      <c r="R119" s="97" t="s">
        <v>182</v>
      </c>
      <c r="S119" s="97" t="s">
        <v>183</v>
      </c>
      <c r="T119" s="98" t="s">
        <v>184</v>
      </c>
      <c r="U119" s="184"/>
      <c r="V119" s="184"/>
      <c r="W119" s="184"/>
      <c r="X119" s="184"/>
      <c r="Y119" s="184"/>
      <c r="Z119" s="184"/>
      <c r="AA119" s="184"/>
      <c r="AB119" s="184"/>
      <c r="AC119" s="184"/>
      <c r="AD119" s="184"/>
      <c r="AE119" s="184"/>
    </row>
    <row r="120" s="2" customFormat="1" ht="22.8" customHeight="1">
      <c r="A120" s="34"/>
      <c r="B120" s="35"/>
      <c r="C120" s="103" t="s">
        <v>185</v>
      </c>
      <c r="D120" s="36"/>
      <c r="E120" s="36"/>
      <c r="F120" s="36"/>
      <c r="G120" s="36"/>
      <c r="H120" s="36"/>
      <c r="I120" s="36"/>
      <c r="J120" s="190">
        <f>BK120</f>
        <v>0</v>
      </c>
      <c r="K120" s="36"/>
      <c r="L120" s="40"/>
      <c r="M120" s="99"/>
      <c r="N120" s="191"/>
      <c r="O120" s="100"/>
      <c r="P120" s="192">
        <f>SUM(P121:P122)</f>
        <v>0</v>
      </c>
      <c r="Q120" s="100"/>
      <c r="R120" s="192">
        <f>SUM(R121:R122)</f>
        <v>0</v>
      </c>
      <c r="S120" s="100"/>
      <c r="T120" s="193">
        <f>SUM(T121:T122)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3" t="s">
        <v>77</v>
      </c>
      <c r="AU120" s="13" t="s">
        <v>172</v>
      </c>
      <c r="BK120" s="194">
        <f>SUM(BK121:BK122)</f>
        <v>0</v>
      </c>
    </row>
    <row r="121" s="2" customFormat="1" ht="37.8" customHeight="1">
      <c r="A121" s="34"/>
      <c r="B121" s="35"/>
      <c r="C121" s="195" t="s">
        <v>85</v>
      </c>
      <c r="D121" s="195" t="s">
        <v>186</v>
      </c>
      <c r="E121" s="196" t="s">
        <v>363</v>
      </c>
      <c r="F121" s="197" t="s">
        <v>364</v>
      </c>
      <c r="G121" s="198" t="s">
        <v>218</v>
      </c>
      <c r="H121" s="199">
        <v>2</v>
      </c>
      <c r="I121" s="200"/>
      <c r="J121" s="201">
        <f>ROUND(I121*H121,2)</f>
        <v>0</v>
      </c>
      <c r="K121" s="197" t="s">
        <v>190</v>
      </c>
      <c r="L121" s="40"/>
      <c r="M121" s="202" t="s">
        <v>1</v>
      </c>
      <c r="N121" s="203" t="s">
        <v>43</v>
      </c>
      <c r="O121" s="87"/>
      <c r="P121" s="204">
        <f>O121*H121</f>
        <v>0</v>
      </c>
      <c r="Q121" s="204">
        <v>0</v>
      </c>
      <c r="R121" s="204">
        <f>Q121*H121</f>
        <v>0</v>
      </c>
      <c r="S121" s="204">
        <v>0</v>
      </c>
      <c r="T121" s="205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206" t="s">
        <v>288</v>
      </c>
      <c r="AT121" s="206" t="s">
        <v>186</v>
      </c>
      <c r="AU121" s="206" t="s">
        <v>78</v>
      </c>
      <c r="AY121" s="13" t="s">
        <v>192</v>
      </c>
      <c r="BE121" s="207">
        <f>IF(N121="základní",J121,0)</f>
        <v>0</v>
      </c>
      <c r="BF121" s="207">
        <f>IF(N121="snížená",J121,0)</f>
        <v>0</v>
      </c>
      <c r="BG121" s="207">
        <f>IF(N121="zákl. přenesená",J121,0)</f>
        <v>0</v>
      </c>
      <c r="BH121" s="207">
        <f>IF(N121="sníž. přenesená",J121,0)</f>
        <v>0</v>
      </c>
      <c r="BI121" s="207">
        <f>IF(N121="nulová",J121,0)</f>
        <v>0</v>
      </c>
      <c r="BJ121" s="13" t="s">
        <v>85</v>
      </c>
      <c r="BK121" s="207">
        <f>ROUND(I121*H121,2)</f>
        <v>0</v>
      </c>
      <c r="BL121" s="13" t="s">
        <v>288</v>
      </c>
      <c r="BM121" s="206" t="s">
        <v>633</v>
      </c>
    </row>
    <row r="122" s="2" customFormat="1" ht="16.5" customHeight="1">
      <c r="A122" s="34"/>
      <c r="B122" s="35"/>
      <c r="C122" s="195" t="s">
        <v>87</v>
      </c>
      <c r="D122" s="195" t="s">
        <v>186</v>
      </c>
      <c r="E122" s="196" t="s">
        <v>360</v>
      </c>
      <c r="F122" s="197" t="s">
        <v>361</v>
      </c>
      <c r="G122" s="198" t="s">
        <v>218</v>
      </c>
      <c r="H122" s="199">
        <v>2</v>
      </c>
      <c r="I122" s="200"/>
      <c r="J122" s="201">
        <f>ROUND(I122*H122,2)</f>
        <v>0</v>
      </c>
      <c r="K122" s="197" t="s">
        <v>190</v>
      </c>
      <c r="L122" s="40"/>
      <c r="M122" s="237" t="s">
        <v>1</v>
      </c>
      <c r="N122" s="238" t="s">
        <v>43</v>
      </c>
      <c r="O122" s="239"/>
      <c r="P122" s="240">
        <f>O122*H122</f>
        <v>0</v>
      </c>
      <c r="Q122" s="240">
        <v>0</v>
      </c>
      <c r="R122" s="240">
        <f>Q122*H122</f>
        <v>0</v>
      </c>
      <c r="S122" s="240">
        <v>0</v>
      </c>
      <c r="T122" s="241">
        <f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206" t="s">
        <v>288</v>
      </c>
      <c r="AT122" s="206" t="s">
        <v>186</v>
      </c>
      <c r="AU122" s="206" t="s">
        <v>78</v>
      </c>
      <c r="AY122" s="13" t="s">
        <v>192</v>
      </c>
      <c r="BE122" s="207">
        <f>IF(N122="základní",J122,0)</f>
        <v>0</v>
      </c>
      <c r="BF122" s="207">
        <f>IF(N122="snížená",J122,0)</f>
        <v>0</v>
      </c>
      <c r="BG122" s="207">
        <f>IF(N122="zákl. přenesená",J122,0)</f>
        <v>0</v>
      </c>
      <c r="BH122" s="207">
        <f>IF(N122="sníž. přenesená",J122,0)</f>
        <v>0</v>
      </c>
      <c r="BI122" s="207">
        <f>IF(N122="nulová",J122,0)</f>
        <v>0</v>
      </c>
      <c r="BJ122" s="13" t="s">
        <v>85</v>
      </c>
      <c r="BK122" s="207">
        <f>ROUND(I122*H122,2)</f>
        <v>0</v>
      </c>
      <c r="BL122" s="13" t="s">
        <v>288</v>
      </c>
      <c r="BM122" s="206" t="s">
        <v>634</v>
      </c>
    </row>
    <row r="123" s="2" customFormat="1" ht="6.96" customHeight="1">
      <c r="A123" s="34"/>
      <c r="B123" s="62"/>
      <c r="C123" s="63"/>
      <c r="D123" s="63"/>
      <c r="E123" s="63"/>
      <c r="F123" s="63"/>
      <c r="G123" s="63"/>
      <c r="H123" s="63"/>
      <c r="I123" s="63"/>
      <c r="J123" s="63"/>
      <c r="K123" s="63"/>
      <c r="L123" s="40"/>
      <c r="M123" s="34"/>
      <c r="O123" s="34"/>
      <c r="P123" s="34"/>
      <c r="Q123" s="34"/>
      <c r="R123" s="34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</sheetData>
  <sheetProtection sheet="1" autoFilter="0" formatColumns="0" formatRows="0" objects="1" scenarios="1" spinCount="100000" saltValue="NJmAa5eHz3zUJ18Y5RfgaQYuS+Z+0ZIjHzQjTR80gyEyZxEh5GTSmkiOsTBJ6gahy2+16eRqyNaEs+fXsQMCww==" hashValue="HJhJtTTkQiFx2Yu9JmW90r9wqyxtOkGDcOxdp1mJaSVIm/oOkKEo3rAokw7gVLBqqGPweXUHidKKYwjvyr3t8g==" algorithmName="SHA-512" password="CC35"/>
  <autoFilter ref="C119:K122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8:H108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Liprtová Pavlína</dc:creator>
  <cp:lastModifiedBy>Liprtová Pavlína</cp:lastModifiedBy>
  <dcterms:created xsi:type="dcterms:W3CDTF">2023-04-06T07:35:14Z</dcterms:created>
  <dcterms:modified xsi:type="dcterms:W3CDTF">2023-04-06T07:35:38Z</dcterms:modified>
</cp:coreProperties>
</file>